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92.168.12.15\新共通\A000総務部_限定\A200財政課_限定\A210財政係_限定\0225財政課\001財政係\★【決算統計】\【年度管理】決算統計担当者用\007 R06\09財政状況資料集\R6年度1回目（R8.3月提出）\02回答\"/>
    </mc:Choice>
  </mc:AlternateContent>
  <xr:revisionPtr revIDLastSave="0" documentId="13_ncr:1_{EE1E2EBE-91B0-4D43-9A59-734FF8A14388}" xr6:coauthVersionLast="47" xr6:coauthVersionMax="47" xr10:uidLastSave="{00000000-0000-0000-0000-000000000000}"/>
  <bookViews>
    <workbookView xWindow="-120" yWindow="-120" windowWidth="20730" windowHeight="110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O35" i="10"/>
  <c r="BW35" i="10"/>
  <c r="BE35" i="10"/>
  <c r="CO34" i="10"/>
  <c r="BW34" i="10"/>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c r="AM35" i="10" s="1"/>
  <c r="BE34" i="10" l="1"/>
</calcChain>
</file>

<file path=xl/sharedStrings.xml><?xml version="1.0" encoding="utf-8"?>
<sst xmlns="http://schemas.openxmlformats.org/spreadsheetml/2006/main" count="1099" uniqueCount="566">
  <si>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</si>
  <si>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</si>
  <si>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</si>
  <si>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</si>
  <si>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</si>
  <si>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</si>
  <si>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</si>
  <si>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</si>
  <si>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</si>
  <si>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</si>
  <si>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</si>
  <si>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</si>
  <si>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</si>
  <si>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</si>
  <si>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</si>
  <si>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</si>
  <si>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</si>
  <si>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</si>
  <si>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</si>
  <si>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</si>
  <si>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</si>
  <si>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</si>
  <si>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</si>
  <si>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</si>
  <si>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</si>
  <si>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</si>
  <si>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</si>
  <si>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</si>
  <si>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</si>
  <si>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</si>
  <si>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</si>
  <si>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</si>
  <si>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</si>
  <si>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</si>
  <si>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</si>
  <si>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</si>
  <si>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</si>
  <si>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</si>
  <si>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</si>
  <si>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</si>
  <si>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</si>
  <si>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</si>
  <si>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</si>
  <si>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</si>
  <si>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</si>
  <si>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</si>
  <si>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</si>
  <si>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</si>
  <si>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</si>
  <si>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</si>
  <si>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</si>
  <si>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</si>
  <si>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</si>
  <si>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</si>
  <si>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</si>
  <si>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</si>
  <si>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</si>
  <si>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</si>
  <si>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</si>
  <si>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</si>
  <si>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</si>
  <si>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</si>
  <si>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</si>
  <si>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</si>
  <si>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</si>
  <si>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</si>
  <si>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</si>
  <si>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</si>
  <si>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</si>
  <si>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</si>
  <si>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</si>
  <si>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</si>
  <si>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</si>
  <si>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</si>
  <si>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</si>
  <si>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</si>
  <si>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</si>
  <si>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</si>
  <si>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</si>
  <si>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</si>
  <si>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</si>
  <si>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</si>
  <si>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</si>
  <si>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</si>
  <si>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</si>
  <si>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</si>
  <si>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</si>
  <si>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</si>
  <si>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</si>
  <si>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</si>
  <si>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</si>
  <si>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</si>
  <si>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</si>
  <si>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</si>
  <si>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人吉市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</si>
  <si>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</si>
  <si>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</si>
  <si>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</si>
  <si>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</si>
  <si>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</si>
  <si>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</si>
  <si>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</si>
  <si>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</si>
  <si>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</si>
  <si>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</si>
  <si>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</si>
  <si>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</si>
  <si>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</si>
  <si>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</si>
  <si>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</si>
  <si>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</si>
  <si>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</si>
  <si>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</si>
  <si>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</si>
  <si>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</si>
  <si>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</si>
  <si>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</si>
  <si>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</si>
  <si>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</si>
  <si>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</si>
  <si>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</si>
  <si>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</si>
  <si>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</si>
  <si>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</si>
  <si>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</si>
  <si>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</si>
  <si>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</si>
  <si>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</si>
  <si>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</si>
  <si>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</si>
  <si>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</si>
  <si>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</si>
  <si>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</si>
  <si>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</si>
  <si>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</si>
  <si>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</si>
  <si>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</si>
  <si>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</si>
  <si>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</si>
  <si>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</si>
  <si>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</si>
  <si>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</si>
  <si>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</si>
  <si>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</si>
  <si>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</si>
  <si>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</si>
  <si>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</si>
  <si>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</si>
  <si>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</si>
  <si>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</si>
  <si>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</si>
  <si>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</si>
  <si>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</si>
  <si>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</si>
  <si>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</si>
  <si>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</si>
  <si>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</si>
  <si>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</si>
  <si>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</si>
  <si>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</si>
  <si>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</si>
  <si>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</si>
  <si>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</si>
  <si>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</si>
  <si>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</si>
  <si>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</si>
  <si>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</si>
  <si>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</si>
  <si>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</si>
  <si>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</si>
  <si>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</si>
  <si>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</si>
  <si>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</si>
  <si>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</si>
  <si>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</si>
  <si>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</si>
  <si>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</si>
  <si>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</si>
  <si>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</si>
  <si>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</si>
  <si>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</si>
  <si>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</si>
  <si>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</si>
  <si>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</si>
  <si>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</si>
  <si>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</si>
  <si>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</si>
  <si>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</si>
  <si>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</si>
  <si>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</si>
  <si>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</si>
  <si>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</si>
  <si>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</si>
  <si>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</si>
  <si>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</si>
  <si>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</si>
  <si>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</si>
  <si>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</si>
  <si>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</si>
  <si>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</si>
  <si>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</si>
  <si>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</si>
  <si>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</si>
  <si>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</si>
  <si>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熊本県人吉市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</si>
  <si>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</si>
  <si>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</si>
  <si>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</si>
  <si>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</si>
  <si>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</si>
  <si>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</si>
  <si>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</si>
  <si>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</si>
  <si>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</si>
  <si>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</si>
  <si>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</si>
  <si>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</si>
  <si>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</si>
  <si>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</si>
  <si>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</si>
  <si>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</si>
  <si>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</si>
  <si>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</si>
  <si>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</si>
  <si>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</si>
  <si>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</si>
  <si>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</si>
  <si>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</si>
  <si>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</si>
  <si>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</si>
  <si>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</si>
  <si>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</si>
  <si>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</si>
  <si>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</si>
  <si>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</si>
  <si>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</si>
  <si>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</si>
  <si>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</si>
  <si>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</si>
  <si>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</si>
  <si>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</si>
  <si>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</si>
  <si>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</si>
  <si>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</si>
  <si>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</si>
  <si>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</si>
  <si>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</si>
  <si>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</si>
  <si>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</si>
  <si>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</si>
  <si>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</si>
  <si>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</si>
  <si>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</si>
  <si>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</si>
  <si>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</si>
  <si>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</si>
  <si>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</si>
  <si>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</si>
  <si>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</si>
  <si>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</si>
  <si>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</si>
  <si>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</si>
  <si>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</si>
  <si>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</si>
  <si>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</si>
  <si>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</si>
  <si>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</si>
  <si>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</si>
  <si>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</si>
  <si>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</si>
  <si>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</si>
  <si>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</si>
  <si>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</si>
  <si>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</si>
  <si>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</si>
  <si>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</si>
  <si>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</si>
  <si>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</si>
  <si>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</si>
  <si>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</si>
  <si>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</si>
  <si>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</si>
  <si>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</si>
  <si>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</si>
  <si>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</si>
  <si>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</si>
  <si>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</si>
  <si>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</si>
  <si>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</si>
  <si>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</si>
  <si>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</si>
  <si>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</si>
  <si>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</si>
  <si>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</si>
  <si>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</si>
  <si>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</si>
  <si>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</si>
  <si>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</si>
  <si>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</si>
  <si>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</si>
  <si>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</si>
  <si>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</si>
  <si>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</si>
  <si>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</si>
  <si>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</si>
  <si>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</si>
  <si>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</si>
  <si>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</si>
  <si>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</si>
  <si>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</si>
  <si>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</si>
  <si>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</si>
  <si>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</si>
  <si>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</si>
  <si>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</si>
  <si>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</si>
  <si>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</si>
  <si>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</si>
  <si>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</si>
  <si>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</si>
  <si>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</si>
  <si>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</si>
  <si>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</si>
  <si>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</si>
  <si>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</si>
  <si>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</si>
  <si>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</si>
  <si>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</si>
  <si>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</si>
  <si>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</si>
  <si>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</si>
  <si>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</si>
  <si>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</si>
  <si>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</si>
  <si>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</si>
  <si>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</si>
  <si>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</si>
  <si>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</si>
  <si>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</si>
  <si>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</si>
  <si>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</si>
  <si>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</si>
  <si>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</si>
  <si>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</si>
  <si>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</si>
  <si>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</si>
  <si>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</si>
  <si>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</si>
  <si>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</si>
  <si>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</si>
  <si>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</si>
  <si>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</si>
  <si>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</si>
  <si>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</si>
  <si>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</si>
  <si>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熊本県人吉市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</si>
  <si>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</si>
  <si>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</si>
  <si>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</si>
  <si>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</si>
  <si>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</si>
  <si>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</si>
  <si>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</si>
  <si>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</si>
  <si>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</si>
  <si>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</si>
  <si>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</si>
  <si>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</si>
  <si>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</si>
  <si>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</si>
  <si>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</si>
  <si>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</si>
  <si>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</si>
  <si>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</si>
  <si>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</si>
  <si>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</si>
  <si>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人吉球磨地域交通体系整備特別会計</t>
    <phoneticPr fontId="5"/>
  </si>
  <si>
    <t>公共用地先行取得事業特別会計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</si>
  <si>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</si>
  <si>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</si>
  <si>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</si>
  <si>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</si>
  <si>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</si>
  <si>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</si>
  <si>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</si>
  <si>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</si>
  <si>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</si>
  <si>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</si>
  <si>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</si>
  <si>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</si>
  <si>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</si>
  <si>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</si>
  <si>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</si>
  <si>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</si>
  <si>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水道事業特別会計</t>
    <phoneticPr fontId="5"/>
  </si>
  <si>
    <t>法適用企業</t>
    <phoneticPr fontId="5"/>
  </si>
  <si>
    <t>公共下水道事業特別会計</t>
    <phoneticPr fontId="5"/>
  </si>
  <si>
    <t>工業用地造成事業特別会計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</si>
  <si>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</si>
  <si>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</si>
  <si>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</si>
  <si>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</si>
  <si>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</si>
  <si>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</si>
  <si>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</si>
  <si>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</si>
  <si>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</si>
  <si>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</si>
  <si>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</si>
  <si>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</si>
  <si>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</si>
  <si>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</si>
  <si>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</si>
  <si>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</si>
  <si>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</si>
  <si>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</si>
  <si>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</si>
  <si>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</si>
  <si>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</si>
  <si>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</si>
  <si>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</si>
  <si>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</si>
  <si>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</si>
  <si>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</si>
  <si>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</si>
  <si>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</si>
  <si>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</si>
  <si>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</si>
  <si>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</si>
  <si>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</si>
  <si>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</si>
  <si>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</si>
  <si>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</si>
  <si>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</si>
  <si>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</si>
  <si>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</si>
  <si>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</si>
  <si>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</si>
  <si>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</si>
  <si>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</si>
  <si>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</si>
  <si>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</si>
  <si>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</si>
  <si>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</si>
  <si>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</si>
  <si>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</si>
  <si>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</si>
  <si>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</si>
  <si>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</si>
  <si>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</si>
  <si>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</si>
  <si>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</si>
  <si>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</si>
  <si>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</si>
  <si>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介護保険事業特別会計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</si>
  <si>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</si>
  <si>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</si>
  <si>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</si>
  <si>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</si>
  <si>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</si>
  <si>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</si>
  <si>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</si>
  <si>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</si>
  <si>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</si>
  <si>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</si>
  <si>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</si>
  <si>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</si>
  <si>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</si>
  <si>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</si>
  <si>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</si>
  <si>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</si>
  <si>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</si>
  <si>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</si>
  <si>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</si>
  <si>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</si>
  <si>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</si>
  <si>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</si>
  <si>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</si>
  <si>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</si>
  <si>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</si>
  <si>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</si>
  <si>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</si>
  <si>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</si>
  <si>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</si>
  <si>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</si>
  <si>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</si>
  <si>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</si>
  <si>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</si>
  <si>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</si>
  <si>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</si>
  <si>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</si>
  <si>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</si>
  <si>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</si>
  <si>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</si>
  <si>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</si>
  <si>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</si>
  <si>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</si>
  <si>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</si>
  <si>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</si>
  <si>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</si>
  <si>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</si>
  <si>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</si>
  <si>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</si>
  <si>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</si>
  <si>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</si>
  <si>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</si>
  <si>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</si>
  <si>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</si>
  <si>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</si>
  <si>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</si>
  <si>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</si>
  <si>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</si>
  <si>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</si>
  <si>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</si>
  <si>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</si>
  <si>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</si>
  <si>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</si>
  <si>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</si>
  <si>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</si>
  <si>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</si>
  <si>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</si>
  <si>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</si>
  <si>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</si>
  <si>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</si>
  <si>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</si>
  <si>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</si>
  <si>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</si>
  <si>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</si>
  <si>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</si>
  <si>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</si>
  <si>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</si>
  <si>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</si>
  <si>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</si>
  <si>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</si>
  <si>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</si>
  <si>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5.15</t>
  </si>
  <si>
    <t>▲ 4.59</t>
  </si>
  <si>
    <t>公共用地先行取得事業特別会計</t>
  </si>
  <si>
    <t>▲ 0.00</t>
  </si>
  <si>
    <t>▲ 0.11</t>
  </si>
  <si>
    <t>一般会計</t>
  </si>
  <si>
    <t>水道事業特別会計</t>
  </si>
  <si>
    <t>公共下水道事業特別会計</t>
  </si>
  <si>
    <t>国民健康保険事業特別会計</t>
  </si>
  <si>
    <t>介護保険特別会計</t>
  </si>
  <si>
    <t>後期高齢者医療特別会計</t>
  </si>
  <si>
    <t>人吉球磨地域交通体系整備特別会計</t>
  </si>
  <si>
    <t>その他会計（赤字）</t>
  </si>
  <si>
    <t>その他会計（黒字）</t>
  </si>
  <si>
    <t>R02</t>
    <phoneticPr fontId="5"/>
  </si>
  <si>
    <t>R03</t>
    <phoneticPr fontId="5"/>
  </si>
  <si>
    <t>R04</t>
    <phoneticPr fontId="5"/>
  </si>
  <si>
    <t>R05</t>
    <phoneticPr fontId="5"/>
  </si>
  <si>
    <t>R06</t>
    <phoneticPr fontId="5"/>
  </si>
  <si>
    <t>人吉下球磨消防組合</t>
    <rPh sb="0" eb="2">
      <t>ヒトヨシ</t>
    </rPh>
    <rPh sb="2" eb="3">
      <t>シモ</t>
    </rPh>
    <rPh sb="3" eb="5">
      <t>クマ</t>
    </rPh>
    <rPh sb="5" eb="9">
      <t>ショウボウクミアイ</t>
    </rPh>
    <phoneticPr fontId="2"/>
  </si>
  <si>
    <t>人吉球磨広域行政組合</t>
    <rPh sb="0" eb="2">
      <t>ヒトヨシ</t>
    </rPh>
    <rPh sb="2" eb="4">
      <t>クマ</t>
    </rPh>
    <rPh sb="4" eb="10">
      <t>コウイキギョウセイクミアイ</t>
    </rPh>
    <phoneticPr fontId="2"/>
  </si>
  <si>
    <t>熊本県後期高齢者医療広域連合（一般会計）</t>
    <rPh sb="0" eb="3">
      <t>クマモトケン</t>
    </rPh>
    <rPh sb="3" eb="5">
      <t>コウキ</t>
    </rPh>
    <rPh sb="5" eb="8">
      <t>コウレイシャ</t>
    </rPh>
    <rPh sb="8" eb="10">
      <t>イリョウ</t>
    </rPh>
    <rPh sb="10" eb="14">
      <t>コウイキレンゴウ</t>
    </rPh>
    <rPh sb="15" eb="19">
      <t>イッパンカイケイ</t>
    </rPh>
    <phoneticPr fontId="2"/>
  </si>
  <si>
    <t>熊本県後期高齢者医療広域連合（後期高齢者医療特別会計）</t>
    <rPh sb="0" eb="3">
      <t>クマモトケン</t>
    </rPh>
    <rPh sb="3" eb="5">
      <t>コウキ</t>
    </rPh>
    <rPh sb="5" eb="8">
      <t>コウレイシャ</t>
    </rPh>
    <rPh sb="8" eb="10">
      <t>イリョウ</t>
    </rPh>
    <rPh sb="10" eb="14">
      <t>コウイキレンゴウ</t>
    </rPh>
    <rPh sb="15" eb="20">
      <t>コウキコウレイシャ</t>
    </rPh>
    <rPh sb="20" eb="22">
      <t>イリョウ</t>
    </rPh>
    <rPh sb="22" eb="24">
      <t>トクベツ</t>
    </rPh>
    <rPh sb="24" eb="26">
      <t>カイケイ</t>
    </rPh>
    <phoneticPr fontId="2"/>
  </si>
  <si>
    <t>くま川鉄道株式会社</t>
    <rPh sb="2" eb="3">
      <t>カワ</t>
    </rPh>
    <rPh sb="3" eb="5">
      <t>テツドウ</t>
    </rPh>
    <rPh sb="5" eb="9">
      <t>カブシキガイシャ</t>
    </rPh>
    <phoneticPr fontId="2"/>
  </si>
  <si>
    <t>球磨川くだり株式会社</t>
    <rPh sb="0" eb="3">
      <t>クマガワ</t>
    </rPh>
    <rPh sb="6" eb="10">
      <t>カブシキガイシャ</t>
    </rPh>
    <phoneticPr fontId="2"/>
  </si>
  <si>
    <t>球磨焼酎リサイクリーン株式会社</t>
    <rPh sb="0" eb="4">
      <t>クマショウチュウ</t>
    </rPh>
    <rPh sb="11" eb="15">
      <t>カブシキガイシャ</t>
    </rPh>
    <phoneticPr fontId="2"/>
  </si>
  <si>
    <t>人吉応援団基金</t>
    <rPh sb="0" eb="2">
      <t>ヒトヨシ</t>
    </rPh>
    <rPh sb="2" eb="5">
      <t>オウエンダン</t>
    </rPh>
    <rPh sb="5" eb="7">
      <t>キキン</t>
    </rPh>
    <phoneticPr fontId="5"/>
  </si>
  <si>
    <t>人吉市森林環境整備基金</t>
    <rPh sb="0" eb="3">
      <t>ヒトヨシシ</t>
    </rPh>
    <rPh sb="3" eb="5">
      <t>シンリン</t>
    </rPh>
    <rPh sb="5" eb="9">
      <t>カンキョウセイビ</t>
    </rPh>
    <rPh sb="9" eb="11">
      <t>キキン</t>
    </rPh>
    <phoneticPr fontId="5"/>
  </si>
  <si>
    <t>人吉市学校教育振興基金費</t>
    <rPh sb="0" eb="3">
      <t>ヒトヨシシ</t>
    </rPh>
    <rPh sb="3" eb="7">
      <t>ガッコウキョウイク</t>
    </rPh>
    <rPh sb="7" eb="9">
      <t>シンコウ</t>
    </rPh>
    <rPh sb="9" eb="12">
      <t>キキンヒ</t>
    </rPh>
    <phoneticPr fontId="5"/>
  </si>
  <si>
    <t>人吉市庁舎建設等基金</t>
    <rPh sb="0" eb="3">
      <t>ヒトヨシシ</t>
    </rPh>
    <rPh sb="3" eb="5">
      <t>チョウシャ</t>
    </rPh>
    <rPh sb="5" eb="7">
      <t>ケンセツ</t>
    </rPh>
    <rPh sb="7" eb="8">
      <t>トウ</t>
    </rPh>
    <rPh sb="8" eb="10">
      <t>キキン</t>
    </rPh>
    <phoneticPr fontId="5"/>
  </si>
  <si>
    <t>人吉球磨地域交通体系整備基金</t>
    <rPh sb="0" eb="2">
      <t>ヒトヨシ</t>
    </rPh>
    <rPh sb="2" eb="4">
      <t>クマ</t>
    </rPh>
    <rPh sb="4" eb="6">
      <t>チイキ</t>
    </rPh>
    <rPh sb="6" eb="8">
      <t>コウツウ</t>
    </rPh>
    <rPh sb="8" eb="10">
      <t>タイケイ</t>
    </rPh>
    <rPh sb="10" eb="12">
      <t>セイビ</t>
    </rPh>
    <rPh sb="12" eb="14">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</si>
</sst>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84962</c:v>
                </c:pt>
                <c:pt idx="1">
                  <c:v>71279</c:v>
                </c:pt>
                <c:pt idx="2">
                  <c:v>74994</c:v>
                </c:pt>
                <c:pt idx="3">
                  <c:v>71849</c:v>
                </c:pt>
                <c:pt idx="4">
                  <c:v>82962</c:v>
                </c:pt>
              </c:numCache>
            </c:numRef>
          </c:val>
          <c:smooth val="0"/>
          <c:extLst>
            <c:ext xmlns:c16="http://schemas.microsoft.com/office/drawing/2014/chart" uri="{C3380CC4-5D6E-409C-BE32-E72D297353CC}">
              <c16:uniqueId val="{00000000-0791-4F08-8B98-9B64C41AB18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22742</c:v>
                </c:pt>
                <c:pt idx="1">
                  <c:v>140333</c:v>
                </c:pt>
                <c:pt idx="2">
                  <c:v>65115</c:v>
                </c:pt>
                <c:pt idx="3">
                  <c:v>164292</c:v>
                </c:pt>
                <c:pt idx="4">
                  <c:v>156184</c:v>
                </c:pt>
              </c:numCache>
            </c:numRef>
          </c:val>
          <c:smooth val="0"/>
          <c:extLst>
            <c:ext xmlns:c16="http://schemas.microsoft.com/office/drawing/2014/chart" uri="{C3380CC4-5D6E-409C-BE32-E72D297353CC}">
              <c16:uniqueId val="{00000001-0791-4F08-8B98-9B64C41AB18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13.2</c:v>
                </c:pt>
                <c:pt idx="1">
                  <c:v>3.34</c:v>
                </c:pt>
                <c:pt idx="2">
                  <c:v>10.51</c:v>
                </c:pt>
                <c:pt idx="3">
                  <c:v>13.27</c:v>
                </c:pt>
                <c:pt idx="4">
                  <c:v>8.14</c:v>
                </c:pt>
              </c:numCache>
            </c:numRef>
          </c:val>
          <c:extLst>
            <c:ext xmlns:c16="http://schemas.microsoft.com/office/drawing/2014/chart" uri="{C3380CC4-5D6E-409C-BE32-E72D297353CC}">
              <c16:uniqueId val="{00000000-D88D-4525-AA5E-06DE3055920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2.21</c:v>
                </c:pt>
                <c:pt idx="1">
                  <c:v>6.4</c:v>
                </c:pt>
                <c:pt idx="2">
                  <c:v>8.1</c:v>
                </c:pt>
                <c:pt idx="3">
                  <c:v>10.35</c:v>
                </c:pt>
                <c:pt idx="4">
                  <c:v>10.119999999999999</c:v>
                </c:pt>
              </c:numCache>
            </c:numRef>
          </c:val>
          <c:extLst>
            <c:ext xmlns:c16="http://schemas.microsoft.com/office/drawing/2014/chart" uri="{C3380CC4-5D6E-409C-BE32-E72D297353CC}">
              <c16:uniqueId val="{00000001-D88D-4525-AA5E-06DE3055920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10.26</c:v>
                </c:pt>
                <c:pt idx="1">
                  <c:v>-5.15</c:v>
                </c:pt>
                <c:pt idx="2">
                  <c:v>8.61</c:v>
                </c:pt>
                <c:pt idx="3">
                  <c:v>5.2</c:v>
                </c:pt>
                <c:pt idx="4">
                  <c:v>-4.59</c:v>
                </c:pt>
              </c:numCache>
            </c:numRef>
          </c:val>
          <c:smooth val="0"/>
          <c:extLst>
            <c:ext xmlns:c16="http://schemas.microsoft.com/office/drawing/2014/chart" uri="{C3380CC4-5D6E-409C-BE32-E72D297353CC}">
              <c16:uniqueId val="{00000002-D88D-4525-AA5E-06DE3055920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382-45CF-A00B-5EAD974097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382-45CF-A00B-5EAD9740977F}"/>
            </c:ext>
          </c:extLst>
        </c:ser>
        <c:ser>
          <c:idx val="2"/>
          <c:order val="2"/>
          <c:tx>
            <c:strRef>
              <c:f>データシート!$A$29</c:f>
              <c:strCache>
                <c:ptCount val="1"/>
                <c:pt idx="0">
                  <c:v>人吉球磨地域交通体系整備特別会計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0</c:v>
                </c:pt>
              </c:numCache>
            </c:numRef>
          </c:val>
          <c:extLst>
            <c:ext xmlns:c16="http://schemas.microsoft.com/office/drawing/2014/chart" uri="{C3380CC4-5D6E-409C-BE32-E72D297353CC}">
              <c16:uniqueId val="{00000002-3382-45CF-A00B-5EAD9740977F}"/>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0.08</c:v>
                </c:pt>
                <c:pt idx="2">
                  <c:v>#N/A</c:v>
                </c:pt>
                <c:pt idx="3">
                  <c:v>0.12</c:v>
                </c:pt>
                <c:pt idx="4">
                  <c:v>#N/A</c:v>
                </c:pt>
                <c:pt idx="5">
                  <c:v>0.15</c:v>
                </c:pt>
                <c:pt idx="6">
                  <c:v>#N/A</c:v>
                </c:pt>
                <c:pt idx="7">
                  <c:v>0.16</c:v>
                </c:pt>
                <c:pt idx="8">
                  <c:v>#N/A</c:v>
                </c:pt>
                <c:pt idx="9">
                  <c:v>0.16</c:v>
                </c:pt>
              </c:numCache>
            </c:numRef>
          </c:val>
          <c:extLst>
            <c:ext xmlns:c16="http://schemas.microsoft.com/office/drawing/2014/chart" uri="{C3380CC4-5D6E-409C-BE32-E72D297353CC}">
              <c16:uniqueId val="{00000003-3382-45CF-A00B-5EAD9740977F}"/>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1.48</c:v>
                </c:pt>
                <c:pt idx="2">
                  <c:v>#N/A</c:v>
                </c:pt>
                <c:pt idx="3">
                  <c:v>3.27</c:v>
                </c:pt>
                <c:pt idx="4">
                  <c:v>#N/A</c:v>
                </c:pt>
                <c:pt idx="5">
                  <c:v>4.25</c:v>
                </c:pt>
                <c:pt idx="6">
                  <c:v>#N/A</c:v>
                </c:pt>
                <c:pt idx="7">
                  <c:v>3.33</c:v>
                </c:pt>
                <c:pt idx="8">
                  <c:v>#N/A</c:v>
                </c:pt>
                <c:pt idx="9">
                  <c:v>2.37</c:v>
                </c:pt>
              </c:numCache>
            </c:numRef>
          </c:val>
          <c:extLst>
            <c:ext xmlns:c16="http://schemas.microsoft.com/office/drawing/2014/chart" uri="{C3380CC4-5D6E-409C-BE32-E72D297353CC}">
              <c16:uniqueId val="{00000004-3382-45CF-A00B-5EAD9740977F}"/>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3.78</c:v>
                </c:pt>
                <c:pt idx="2">
                  <c:v>#N/A</c:v>
                </c:pt>
                <c:pt idx="3">
                  <c:v>2.6</c:v>
                </c:pt>
                <c:pt idx="4">
                  <c:v>#N/A</c:v>
                </c:pt>
                <c:pt idx="5">
                  <c:v>3.69</c:v>
                </c:pt>
                <c:pt idx="6">
                  <c:v>#N/A</c:v>
                </c:pt>
                <c:pt idx="7">
                  <c:v>3.67</c:v>
                </c:pt>
                <c:pt idx="8">
                  <c:v>#N/A</c:v>
                </c:pt>
                <c:pt idx="9">
                  <c:v>3.27</c:v>
                </c:pt>
              </c:numCache>
            </c:numRef>
          </c:val>
          <c:extLst>
            <c:ext xmlns:c16="http://schemas.microsoft.com/office/drawing/2014/chart" uri="{C3380CC4-5D6E-409C-BE32-E72D297353CC}">
              <c16:uniqueId val="{00000005-3382-45CF-A00B-5EAD9740977F}"/>
            </c:ext>
          </c:extLst>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1.8</c:v>
                </c:pt>
                <c:pt idx="2">
                  <c:v>#N/A</c:v>
                </c:pt>
                <c:pt idx="3">
                  <c:v>0.72</c:v>
                </c:pt>
                <c:pt idx="4">
                  <c:v>#N/A</c:v>
                </c:pt>
                <c:pt idx="5">
                  <c:v>1.06</c:v>
                </c:pt>
                <c:pt idx="6">
                  <c:v>#N/A</c:v>
                </c:pt>
                <c:pt idx="7">
                  <c:v>4.82</c:v>
                </c:pt>
                <c:pt idx="8">
                  <c:v>#N/A</c:v>
                </c:pt>
                <c:pt idx="9">
                  <c:v>6.09</c:v>
                </c:pt>
              </c:numCache>
            </c:numRef>
          </c:val>
          <c:extLst>
            <c:ext xmlns:c16="http://schemas.microsoft.com/office/drawing/2014/chart" uri="{C3380CC4-5D6E-409C-BE32-E72D297353CC}">
              <c16:uniqueId val="{00000006-3382-45CF-A00B-5EAD9740977F}"/>
            </c:ext>
          </c:extLst>
        </c:ser>
        <c:ser>
          <c:idx val="7"/>
          <c:order val="7"/>
          <c:tx>
            <c:strRef>
              <c:f>データシート!$A$34</c:f>
              <c:strCache>
                <c:ptCount val="1"/>
                <c:pt idx="0">
                  <c:v>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8.9</c:v>
                </c:pt>
                <c:pt idx="2">
                  <c:v>#N/A</c:v>
                </c:pt>
                <c:pt idx="3">
                  <c:v>8.4</c:v>
                </c:pt>
                <c:pt idx="4">
                  <c:v>#N/A</c:v>
                </c:pt>
                <c:pt idx="5">
                  <c:v>8.19</c:v>
                </c:pt>
                <c:pt idx="6">
                  <c:v>#N/A</c:v>
                </c:pt>
                <c:pt idx="7">
                  <c:v>7.58</c:v>
                </c:pt>
                <c:pt idx="8">
                  <c:v>#N/A</c:v>
                </c:pt>
                <c:pt idx="9">
                  <c:v>7.8</c:v>
                </c:pt>
              </c:numCache>
            </c:numRef>
          </c:val>
          <c:extLst>
            <c:ext xmlns:c16="http://schemas.microsoft.com/office/drawing/2014/chart" uri="{C3380CC4-5D6E-409C-BE32-E72D297353CC}">
              <c16:uniqueId val="{00000007-3382-45CF-A00B-5EAD9740977F}"/>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13.2</c:v>
                </c:pt>
                <c:pt idx="2">
                  <c:v>#N/A</c:v>
                </c:pt>
                <c:pt idx="3">
                  <c:v>3.33</c:v>
                </c:pt>
                <c:pt idx="4">
                  <c:v>#N/A</c:v>
                </c:pt>
                <c:pt idx="5">
                  <c:v>10.5</c:v>
                </c:pt>
                <c:pt idx="6">
                  <c:v>#N/A</c:v>
                </c:pt>
                <c:pt idx="7">
                  <c:v>13.38</c:v>
                </c:pt>
                <c:pt idx="8">
                  <c:v>#N/A</c:v>
                </c:pt>
                <c:pt idx="9">
                  <c:v>8.14</c:v>
                </c:pt>
              </c:numCache>
            </c:numRef>
          </c:val>
          <c:extLst>
            <c:ext xmlns:c16="http://schemas.microsoft.com/office/drawing/2014/chart" uri="{C3380CC4-5D6E-409C-BE32-E72D297353CC}">
              <c16:uniqueId val="{00000008-3382-45CF-A00B-5EAD9740977F}"/>
            </c:ext>
          </c:extLst>
        </c:ser>
        <c:ser>
          <c:idx val="9"/>
          <c:order val="9"/>
          <c:tx>
            <c:strRef>
              <c:f>データシート!$A$36</c:f>
              <c:strCache>
                <c:ptCount val="1"/>
                <c:pt idx="0">
                  <c:v>公共用地先行取得事業特別会計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#N/A</c:v>
                </c:pt>
                <c:pt idx="5">
                  <c:v>0</c:v>
                </c:pt>
                <c:pt idx="6">
                  <c:v>0.11</c:v>
                </c:pt>
                <c:pt idx="7">
                  <c:v>#N/A</c:v>
                </c:pt>
                <c:pt idx="8">
                  <c:v>#N/A</c:v>
                </c:pt>
                <c:pt idx="9">
                  <c:v>0</c:v>
                </c:pt>
              </c:numCache>
            </c:numRef>
          </c:val>
          <c:extLst>
            <c:ext xmlns:c16="http://schemas.microsoft.com/office/drawing/2014/chart" uri="{C3380CC4-5D6E-409C-BE32-E72D297353CC}">
              <c16:uniqueId val="{00000009-3382-45CF-A00B-5EAD974097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1380</c:v>
                </c:pt>
                <c:pt idx="5">
                  <c:v>1317</c:v>
                </c:pt>
                <c:pt idx="8">
                  <c:v>1772</c:v>
                </c:pt>
                <c:pt idx="11">
                  <c:v>2058</c:v>
                </c:pt>
                <c:pt idx="14">
                  <c:v>2520</c:v>
                </c:pt>
              </c:numCache>
            </c:numRef>
          </c:val>
          <c:extLst>
            <c:ext xmlns:c16="http://schemas.microsoft.com/office/drawing/2014/chart" uri="{C3380CC4-5D6E-409C-BE32-E72D297353CC}">
              <c16:uniqueId val="{00000000-6BE5-4F2A-A113-85DEB745847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BE5-4F2A-A113-85DEB745847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BE5-4F2A-A113-85DEB745847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217</c:v>
                </c:pt>
                <c:pt idx="3">
                  <c:v>190</c:v>
                </c:pt>
                <c:pt idx="6">
                  <c:v>111</c:v>
                </c:pt>
                <c:pt idx="9">
                  <c:v>114</c:v>
                </c:pt>
                <c:pt idx="12">
                  <c:v>124</c:v>
                </c:pt>
              </c:numCache>
            </c:numRef>
          </c:val>
          <c:extLst>
            <c:ext xmlns:c16="http://schemas.microsoft.com/office/drawing/2014/chart" uri="{C3380CC4-5D6E-409C-BE32-E72D297353CC}">
              <c16:uniqueId val="{00000003-6BE5-4F2A-A113-85DEB745847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189</c:v>
                </c:pt>
                <c:pt idx="3">
                  <c:v>141</c:v>
                </c:pt>
                <c:pt idx="6">
                  <c:v>121</c:v>
                </c:pt>
                <c:pt idx="9">
                  <c:v>144</c:v>
                </c:pt>
                <c:pt idx="12">
                  <c:v>129</c:v>
                </c:pt>
              </c:numCache>
            </c:numRef>
          </c:val>
          <c:extLst>
            <c:ext xmlns:c16="http://schemas.microsoft.com/office/drawing/2014/chart" uri="{C3380CC4-5D6E-409C-BE32-E72D297353CC}">
              <c16:uniqueId val="{00000004-6BE5-4F2A-A113-85DEB745847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BE5-4F2A-A113-85DEB745847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BE5-4F2A-A113-85DEB745847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1411</c:v>
                </c:pt>
                <c:pt idx="3">
                  <c:v>1524</c:v>
                </c:pt>
                <c:pt idx="6">
                  <c:v>2242</c:v>
                </c:pt>
                <c:pt idx="9">
                  <c:v>2430</c:v>
                </c:pt>
                <c:pt idx="12">
                  <c:v>2855</c:v>
                </c:pt>
              </c:numCache>
            </c:numRef>
          </c:val>
          <c:extLst>
            <c:ext xmlns:c16="http://schemas.microsoft.com/office/drawing/2014/chart" uri="{C3380CC4-5D6E-409C-BE32-E72D297353CC}">
              <c16:uniqueId val="{00000007-6BE5-4F2A-A113-85DEB745847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437</c:v>
                </c:pt>
                <c:pt idx="2">
                  <c:v>#N/A</c:v>
                </c:pt>
                <c:pt idx="3">
                  <c:v>#N/A</c:v>
                </c:pt>
                <c:pt idx="4">
                  <c:v>538</c:v>
                </c:pt>
                <c:pt idx="5">
                  <c:v>#N/A</c:v>
                </c:pt>
                <c:pt idx="6">
                  <c:v>#N/A</c:v>
                </c:pt>
                <c:pt idx="7">
                  <c:v>702</c:v>
                </c:pt>
                <c:pt idx="8">
                  <c:v>#N/A</c:v>
                </c:pt>
                <c:pt idx="9">
                  <c:v>#N/A</c:v>
                </c:pt>
                <c:pt idx="10">
                  <c:v>630</c:v>
                </c:pt>
                <c:pt idx="11">
                  <c:v>#N/A</c:v>
                </c:pt>
                <c:pt idx="12">
                  <c:v>#N/A</c:v>
                </c:pt>
                <c:pt idx="13">
                  <c:v>588</c:v>
                </c:pt>
                <c:pt idx="14">
                  <c:v>#N/A</c:v>
                </c:pt>
              </c:numCache>
            </c:numRef>
          </c:val>
          <c:smooth val="0"/>
          <c:extLst>
            <c:ext xmlns:c16="http://schemas.microsoft.com/office/drawing/2014/chart" uri="{C3380CC4-5D6E-409C-BE32-E72D297353CC}">
              <c16:uniqueId val="{00000008-6BE5-4F2A-A113-85DEB745847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14349</c:v>
                </c:pt>
                <c:pt idx="5">
                  <c:v>19646</c:v>
                </c:pt>
                <c:pt idx="8">
                  <c:v>19852</c:v>
                </c:pt>
                <c:pt idx="11">
                  <c:v>20244</c:v>
                </c:pt>
                <c:pt idx="14">
                  <c:v>20300</c:v>
                </c:pt>
              </c:numCache>
            </c:numRef>
          </c:val>
          <c:extLst>
            <c:ext xmlns:c16="http://schemas.microsoft.com/office/drawing/2014/chart" uri="{C3380CC4-5D6E-409C-BE32-E72D297353CC}">
              <c16:uniqueId val="{00000000-0E9E-446C-9CF5-14056F20258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1694</c:v>
                </c:pt>
                <c:pt idx="5">
                  <c:v>1274</c:v>
                </c:pt>
                <c:pt idx="8">
                  <c:v>1698</c:v>
                </c:pt>
                <c:pt idx="11">
                  <c:v>2422</c:v>
                </c:pt>
                <c:pt idx="14">
                  <c:v>2669</c:v>
                </c:pt>
              </c:numCache>
            </c:numRef>
          </c:val>
          <c:extLst>
            <c:ext xmlns:c16="http://schemas.microsoft.com/office/drawing/2014/chart" uri="{C3380CC4-5D6E-409C-BE32-E72D297353CC}">
              <c16:uniqueId val="{00000001-0E9E-446C-9CF5-14056F20258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4277</c:v>
                </c:pt>
                <c:pt idx="5">
                  <c:v>5640</c:v>
                </c:pt>
                <c:pt idx="8">
                  <c:v>5720</c:v>
                </c:pt>
                <c:pt idx="11">
                  <c:v>6384</c:v>
                </c:pt>
                <c:pt idx="14">
                  <c:v>7207</c:v>
                </c:pt>
              </c:numCache>
            </c:numRef>
          </c:val>
          <c:extLst>
            <c:ext xmlns:c16="http://schemas.microsoft.com/office/drawing/2014/chart" uri="{C3380CC4-5D6E-409C-BE32-E72D297353CC}">
              <c16:uniqueId val="{00000002-0E9E-446C-9CF5-14056F20258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E9E-446C-9CF5-14056F20258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E9E-446C-9CF5-14056F20258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E9E-446C-9CF5-14056F20258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2472</c:v>
                </c:pt>
                <c:pt idx="3">
                  <c:v>2438</c:v>
                </c:pt>
                <c:pt idx="6">
                  <c:v>2373</c:v>
                </c:pt>
                <c:pt idx="9">
                  <c:v>2352</c:v>
                </c:pt>
                <c:pt idx="12">
                  <c:v>2198</c:v>
                </c:pt>
              </c:numCache>
            </c:numRef>
          </c:val>
          <c:extLst>
            <c:ext xmlns:c16="http://schemas.microsoft.com/office/drawing/2014/chart" uri="{C3380CC4-5D6E-409C-BE32-E72D297353CC}">
              <c16:uniqueId val="{00000006-0E9E-446C-9CF5-14056F20258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768</c:v>
                </c:pt>
                <c:pt idx="3">
                  <c:v>594</c:v>
                </c:pt>
                <c:pt idx="6">
                  <c:v>691</c:v>
                </c:pt>
                <c:pt idx="9">
                  <c:v>941</c:v>
                </c:pt>
                <c:pt idx="12">
                  <c:v>953</c:v>
                </c:pt>
              </c:numCache>
            </c:numRef>
          </c:val>
          <c:extLst>
            <c:ext xmlns:c16="http://schemas.microsoft.com/office/drawing/2014/chart" uri="{C3380CC4-5D6E-409C-BE32-E72D297353CC}">
              <c16:uniqueId val="{00000007-0E9E-446C-9CF5-14056F20258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2052</c:v>
                </c:pt>
                <c:pt idx="3">
                  <c:v>1408</c:v>
                </c:pt>
                <c:pt idx="6">
                  <c:v>1315</c:v>
                </c:pt>
                <c:pt idx="9">
                  <c:v>1126</c:v>
                </c:pt>
                <c:pt idx="12">
                  <c:v>1156</c:v>
                </c:pt>
              </c:numCache>
            </c:numRef>
          </c:val>
          <c:extLst>
            <c:ext xmlns:c16="http://schemas.microsoft.com/office/drawing/2014/chart" uri="{C3380CC4-5D6E-409C-BE32-E72D297353CC}">
              <c16:uniqueId val="{00000008-0E9E-446C-9CF5-14056F20258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E9E-446C-9CF5-14056F20258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17990</c:v>
                </c:pt>
                <c:pt idx="3">
                  <c:v>24173</c:v>
                </c:pt>
                <c:pt idx="6">
                  <c:v>24164</c:v>
                </c:pt>
                <c:pt idx="9">
                  <c:v>25357</c:v>
                </c:pt>
                <c:pt idx="12">
                  <c:v>25495</c:v>
                </c:pt>
              </c:numCache>
            </c:numRef>
          </c:val>
          <c:extLst>
            <c:ext xmlns:c16="http://schemas.microsoft.com/office/drawing/2014/chart" uri="{C3380CC4-5D6E-409C-BE32-E72D297353CC}">
              <c16:uniqueId val="{0000000A-0E9E-446C-9CF5-14056F20258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2962</c:v>
                </c:pt>
                <c:pt idx="2">
                  <c:v>#N/A</c:v>
                </c:pt>
                <c:pt idx="3">
                  <c:v>#N/A</c:v>
                </c:pt>
                <c:pt idx="4">
                  <c:v>2055</c:v>
                </c:pt>
                <c:pt idx="5">
                  <c:v>#N/A</c:v>
                </c:pt>
                <c:pt idx="6">
                  <c:v>#N/A</c:v>
                </c:pt>
                <c:pt idx="7">
                  <c:v>1272</c:v>
                </c:pt>
                <c:pt idx="8">
                  <c:v>#N/A</c:v>
                </c:pt>
                <c:pt idx="9">
                  <c:v>#N/A</c:v>
                </c:pt>
                <c:pt idx="10">
                  <c:v>727</c:v>
                </c:pt>
                <c:pt idx="11">
                  <c:v>#N/A</c:v>
                </c:pt>
                <c:pt idx="12">
                  <c:v>#N/A</c:v>
                </c:pt>
                <c:pt idx="13">
                  <c:v>0</c:v>
                </c:pt>
                <c:pt idx="14">
                  <c:v>#N/A</c:v>
                </c:pt>
              </c:numCache>
            </c:numRef>
          </c:val>
          <c:smooth val="0"/>
          <c:extLst>
            <c:ext xmlns:c16="http://schemas.microsoft.com/office/drawing/2014/chart" uri="{C3380CC4-5D6E-409C-BE32-E72D297353CC}">
              <c16:uniqueId val="{0000000B-0E9E-446C-9CF5-14056F20258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740</c:v>
                </c:pt>
                <c:pt idx="1">
                  <c:v>955</c:v>
                </c:pt>
                <c:pt idx="2">
                  <c:v>966</c:v>
                </c:pt>
              </c:numCache>
            </c:numRef>
          </c:val>
          <c:extLst>
            <c:ext xmlns:c16="http://schemas.microsoft.com/office/drawing/2014/chart" uri="{C3380CC4-5D6E-409C-BE32-E72D297353CC}">
              <c16:uniqueId val="{00000000-5A48-4F56-8DA5-232FC12865A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2618</c:v>
                </c:pt>
                <c:pt idx="1">
                  <c:v>2889</c:v>
                </c:pt>
                <c:pt idx="2">
                  <c:v>3553</c:v>
                </c:pt>
              </c:numCache>
            </c:numRef>
          </c:val>
          <c:extLst>
            <c:ext xmlns:c16="http://schemas.microsoft.com/office/drawing/2014/chart" uri="{C3380CC4-5D6E-409C-BE32-E72D297353CC}">
              <c16:uniqueId val="{00000001-5A48-4F56-8DA5-232FC12865A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1733</c:v>
                </c:pt>
                <c:pt idx="1">
                  <c:v>1786</c:v>
                </c:pt>
                <c:pt idx="2">
                  <c:v>1790</c:v>
                </c:pt>
              </c:numCache>
            </c:numRef>
          </c:val>
          <c:extLst>
            <c:ext xmlns:c16="http://schemas.microsoft.com/office/drawing/2014/chart" uri="{C3380CC4-5D6E-409C-BE32-E72D297353CC}">
              <c16:uniqueId val="{00000002-5A48-4F56-8DA5-232FC12865A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元利償還金については災害復旧事業債や公営住宅建設事業債の影響により増となっており、それに伴う算入公債費等についても特定財源や災害復旧費等にかかる基準財政需要額が増となっている。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今後は令和２年７月豪雨の災害復旧事業における元利償還金の増、復興事業による地方債の発行額の増が見込まれることから、事業実施の適正化を図り、公債費を抑制する必要がある。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過疎対策事業債や臨時財政対策債の影響により、地方債現在高は増となった。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しかし、充当可能基金に積み立てを行ったことや、市営住宅家賃等の増による充当可能特定歳入の増、基準財政需要額算入見込額における都市計画費の増などにより、充当可能財源等が将来負担額の増を上回ったことから将来負担比率（分子）は低下した。</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熊本県人吉市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おいては、決算状況による積み立てを行った。減債基金においては、決算状況による積み立てを行ったほか、令和２年７月豪雨からの復旧・復興事業にかかる起債元金の償還に向けた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その他基金のうち、人吉応援団基金については寄付金を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358,243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351,387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千円の増となった。人吉森林環境整備基金については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千円積み立て、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30,496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26,529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678,528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財政調整基金については、財政標準規模の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目標を維持し、今後の災害や公共施設老朽化に伴う更新等に備えた額は確保することができている。しかしながら、災害復旧事業に係る起債の償還が始まることや、復興事業の本格化による財源不足等により、今後の財政調整基金や減債基金につていては減少すると見込んでいる。既存事業の縮小等によりできる限り基金を取り崩さないよう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寄付者の意見を尊重し事業へ充当する。中でも災害分の寄付については、国県補助及び起債対象外である復興事業等に有効活用している。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森林環境整備事業へ充当する。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・人吉市庁舎建設等基金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庁舎建設にかかる公債費償還額に応じて取り崩しを行う。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・人吉応援団基金：寄付金の積み立てによる増（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358,243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千円）、事業費・事務費へ充当するための取り崩しによる減（△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351,387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・人吉市森林環境整備基金：利子・任意積立による増（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3,967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千円）、事業費へ充当するための取り崩しによる減（△</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30,496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人吉応援団基金については、年度によって増減はあるものの、令和２年７月豪雨からの復旧・復興事業への充当により、中長期的にみると取り崩し額は増になることが予想される。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人吉市森林環境整備基金については、事業量の増により、年々積み立て額が減少している。森林環境譲与税は収入＝事業費となることが望ましいため、収入と同程度以上の事業を実施していく方針である。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人吉庁舎建設等基金については、償還額に応じて全額取り崩す予定である。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決算状況により積み立てを行った。（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50,689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令和５年度に交付された平成２８年度熊本地震復興基金交付金について、財政調整基金へ積み立てていたものを、令和６年度の熊本地震関連の起債元利償還に充当するため取り崩しを行った。（△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40,259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令和６年度は決算状況により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み立てを行うことができたが、近年の物価高騰や人件費の増により、今後は決算状況による積み立てができないことが予想される。また、今後も復興事業に多額の一財が必要となることから、基金を取り崩すことなく、現状を維持できる財政運営を行っていく方針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決算状況により積み立てを行った。（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運用利息として積み立てを行った。（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4,154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特別交付税３月ルール分の交付決定により積み立てを行った。（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令和６年度は決算状況により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み立てを行うことができたが、財政調整基金同様、今後は決算状況による積み立てができないことが予想される。また、発災後、連年災等の項目における特別交付税の増も令和６年度までと予想され、積み増しは行えないと予想している。庁舎建設（熊本地震）、令和２年７月豪雨災害事業にかかる公債費元金の償還が令和７年度から開始されたことと、今後適債性のない土地区画整理事業も本格化することから、減災基金は減少していくことか予想される。減少の幅が緩やかになるよう事業調整を行っていく方針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29,742
29,358
210.55
25,784,973
24,676,336
776,511
9,543,199
25,494,905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ここ数年はほぼ横ばいで推移しており、類似団体と比較しても同程度である。基準財政収入額については、固定資産税（償却資産）や軽自動車税等による増収はあったものの、法人税の減収により、前年度に比べ</a:t>
          </a:r>
          <a:r>
            <a:rPr kumimoji="1" lang="en-US" altLang="ja-JP" sz="1300" baseline="0">
              <a:latin typeface="ＭＳ Ｐゴシック" panose="020B0600070205080204" pitchFamily="50" charset="-128"/>
              <a:ea typeface="ＭＳ Ｐゴシック" panose="020B0600070205080204" pitchFamily="50" charset="-128"/>
            </a:rPr>
            <a:t>2.1</a:t>
          </a:r>
          <a:r>
            <a:rPr kumimoji="1" lang="ja-JP" altLang="en-US" sz="1300" baseline="0">
              <a:latin typeface="ＭＳ Ｐゴシック" panose="020B0600070205080204" pitchFamily="50" charset="-128"/>
              <a:ea typeface="ＭＳ Ｐゴシック" panose="020B0600070205080204" pitchFamily="50" charset="-128"/>
            </a:rPr>
            <a:t>％減少した。また基準財政需要額については、災害復旧事業債の元金償還の増等による公債費の増などにより、前年度と比べ</a:t>
          </a:r>
          <a:r>
            <a:rPr kumimoji="1" lang="en-US" altLang="ja-JP" sz="1300" baseline="0">
              <a:latin typeface="ＭＳ Ｐゴシック" panose="020B0600070205080204" pitchFamily="50" charset="-128"/>
              <a:ea typeface="ＭＳ Ｐゴシック" panose="020B0600070205080204" pitchFamily="50" charset="-128"/>
            </a:rPr>
            <a:t>4.0</a:t>
          </a:r>
          <a:r>
            <a:rPr kumimoji="1" lang="ja-JP" altLang="en-US" sz="1300" baseline="0">
              <a:latin typeface="ＭＳ Ｐゴシック" panose="020B0600070205080204" pitchFamily="50" charset="-128"/>
              <a:ea typeface="ＭＳ Ｐゴシック" panose="020B0600070205080204" pitchFamily="50" charset="-128"/>
            </a:rPr>
            <a:t>％上昇した。結果、単年度では若干の悪化が見られたが、３か年平均だと前年度から</a:t>
          </a:r>
          <a:r>
            <a:rPr kumimoji="1" lang="en-US" altLang="ja-JP" sz="1300" baseline="0">
              <a:latin typeface="ＭＳ Ｐゴシック" panose="020B0600070205080204" pitchFamily="50" charset="-128"/>
              <a:ea typeface="ＭＳ Ｐゴシック" panose="020B0600070205080204" pitchFamily="50" charset="-128"/>
            </a:rPr>
            <a:t>0.1</a:t>
          </a:r>
          <a:r>
            <a:rPr kumimoji="1" lang="ja-JP" altLang="en-US" sz="1300" baseline="0">
              <a:latin typeface="ＭＳ Ｐゴシック" panose="020B0600070205080204" pitchFamily="50" charset="-128"/>
              <a:ea typeface="ＭＳ Ｐゴシック" panose="020B0600070205080204" pitchFamily="50" charset="-128"/>
            </a:rPr>
            <a:t>ポイントの上昇となっている。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58965</xdr:rowOff>
    </xdr:from>
    <xdr:to>
      <xdr:col>23</xdr:col>
      <xdr:colOff>133350</xdr:colOff>
      <xdr:row>41</xdr:row>
      <xdr:rowOff>76200</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088415"/>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58965</xdr:rowOff>
    </xdr:from>
    <xdr:to>
      <xdr:col>19</xdr:col>
      <xdr:colOff>133350</xdr:colOff>
      <xdr:row>41</xdr:row>
      <xdr:rowOff>76200</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58965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41728</xdr:rowOff>
    </xdr:from>
    <xdr:to>
      <xdr:col>11</xdr:col>
      <xdr:colOff>31750</xdr:colOff>
      <xdr:row>41</xdr:row>
      <xdr:rowOff>58965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162378</xdr:rowOff>
    </xdr:from>
    <xdr:to>
      <xdr:col>11</xdr:col>
      <xdr:colOff>82550</xdr:colOff>
      <xdr:row>41</xdr:row>
      <xdr:rowOff>92528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8165</xdr:rowOff>
    </xdr:from>
    <xdr:to>
      <xdr:col>23</xdr:col>
      <xdr:colOff>184150</xdr:colOff>
      <xdr:row>41</xdr:row>
      <xdr:rowOff>109765</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24692</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25400</xdr:rowOff>
    </xdr:from>
    <xdr:to>
      <xdr:col>19</xdr:col>
      <xdr:colOff>184150</xdr:colOff>
      <xdr:row>41</xdr:row>
      <xdr:rowOff>127000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8165</xdr:rowOff>
    </xdr:from>
    <xdr:to>
      <xdr:col>15</xdr:col>
      <xdr:colOff>133350</xdr:colOff>
      <xdr:row>41</xdr:row>
      <xdr:rowOff>109765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94542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162378</xdr:rowOff>
    </xdr:from>
    <xdr:to>
      <xdr:col>7</xdr:col>
      <xdr:colOff>31750</xdr:colOff>
      <xdr:row>41</xdr:row>
      <xdr:rowOff>92528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102705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a:t>
          </a:r>
          <a:r>
            <a:rPr kumimoji="1" lang="en-US" altLang="ja-JP" sz="1300">
              <a:latin typeface="ＭＳ Ｐゴシック" panose="020B0600070205080204" pitchFamily="50" charset="-128"/>
              <a:ea typeface="ＭＳ Ｐゴシック" panose="020B0600070205080204" pitchFamily="50" charset="-128"/>
            </a:rPr>
            <a:t>3.4</a:t>
          </a:r>
          <a:r>
            <a:rPr kumimoji="1" lang="ja-JP" altLang="en-US" sz="1300">
              <a:latin typeface="ＭＳ Ｐゴシック" panose="020B0600070205080204" pitchFamily="50" charset="-128"/>
              <a:ea typeface="ＭＳ Ｐゴシック" panose="020B0600070205080204" pitchFamily="50" charset="-128"/>
            </a:rPr>
            <a:t>ポイント上回る結果となり、全国平均及び熊本県平均と比較しても硬直的な財政運営となっている。歳出において義務的経費である扶助費（特に児童福祉費、心身障害者福祉費）が類似団体と比較して大きく、令和６年度決算においては、令和２年７月豪雨にかかる起債元金の償還が始まったことによる公債費の増や、一部事務組合への負担金の増も要因として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今後は令和２年７月豪雨からの復興事業の本格化が予想されるため、さらなる事業の適正化及び効率化に努める必要がある。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61722</xdr:rowOff>
    </xdr:from>
    <xdr:to>
      <xdr:col>23</xdr:col>
      <xdr:colOff>133350</xdr:colOff>
      <xdr:row>66</xdr:row>
      <xdr:rowOff>508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7272"/>
          <a:ext cx="0" cy="1138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148099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61722</xdr:rowOff>
    </xdr:from>
    <xdr:to>
      <xdr:col>24</xdr:col>
      <xdr:colOff>12700</xdr:colOff>
      <xdr:row>59</xdr:row>
      <xdr:rowOff>61722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131318</xdr:rowOff>
    </xdr:from>
    <xdr:to>
      <xdr:col>23</xdr:col>
      <xdr:colOff>133350</xdr:colOff>
      <xdr:row>63</xdr:row>
      <xdr:rowOff>143256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761218"/>
          <a:ext cx="8382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116349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74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131318</xdr:rowOff>
    </xdr:from>
    <xdr:to>
      <xdr:col>19</xdr:col>
      <xdr:colOff>133350</xdr:colOff>
      <xdr:row>62</xdr:row>
      <xdr:rowOff>150622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761218"/>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34798</xdr:rowOff>
    </xdr:from>
    <xdr:to>
      <xdr:col>15</xdr:col>
      <xdr:colOff>82550</xdr:colOff>
      <xdr:row>62</xdr:row>
      <xdr:rowOff>150622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664698"/>
          <a:ext cx="8890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160274</xdr:rowOff>
    </xdr:from>
    <xdr:to>
      <xdr:col>15</xdr:col>
      <xdr:colOff>133350</xdr:colOff>
      <xdr:row>62</xdr:row>
      <xdr:rowOff>90424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100601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34798</xdr:rowOff>
    </xdr:from>
    <xdr:to>
      <xdr:col>11</xdr:col>
      <xdr:colOff>31750</xdr:colOff>
      <xdr:row>63</xdr:row>
      <xdr:rowOff>85344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664698"/>
          <a:ext cx="889000" cy="221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32258</xdr:rowOff>
    </xdr:from>
    <xdr:to>
      <xdr:col>7</xdr:col>
      <xdr:colOff>31750</xdr:colOff>
      <xdr:row>62</xdr:row>
      <xdr:rowOff>133858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144035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431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92456</xdr:rowOff>
    </xdr:from>
    <xdr:to>
      <xdr:col>23</xdr:col>
      <xdr:colOff>184150</xdr:colOff>
      <xdr:row>64</xdr:row>
      <xdr:rowOff>22606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64533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6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80518</xdr:rowOff>
    </xdr:from>
    <xdr:to>
      <xdr:col>19</xdr:col>
      <xdr:colOff>184150</xdr:colOff>
      <xdr:row>63</xdr:row>
      <xdr:rowOff>10668</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99822</xdr:rowOff>
    </xdr:from>
    <xdr:to>
      <xdr:col>15</xdr:col>
      <xdr:colOff>133350</xdr:colOff>
      <xdr:row>63</xdr:row>
      <xdr:rowOff>29972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14749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816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155448</xdr:rowOff>
    </xdr:from>
    <xdr:to>
      <xdr:col>11</xdr:col>
      <xdr:colOff>82550</xdr:colOff>
      <xdr:row>62</xdr:row>
      <xdr:rowOff>85598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6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70375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700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34544</xdr:rowOff>
    </xdr:from>
    <xdr:to>
      <xdr:col>7</xdr:col>
      <xdr:colOff>31750</xdr:colOff>
      <xdr:row>63</xdr:row>
      <xdr:rowOff>136144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3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120921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92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[185,995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に比べ増額となったが、類似団体や熊本県平均を下回る結果となった。人件費、物件費ともに増額となったことが要因である。人件費の増は退職金の増によるものであり、物件費は物価高騰の影響による電気料や委託料の増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これらは今後も増加することが予想されるため、引き続き事業の適正化と「第４次定員適正化計画」による人件費の削減に取り組む必要がある。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117177</xdr:rowOff>
    </xdr:from>
    <xdr:to>
      <xdr:col>23</xdr:col>
      <xdr:colOff>133350</xdr:colOff>
      <xdr:row>89</xdr:row>
      <xdr:rowOff>158838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176077"/>
          <a:ext cx="0" cy="1241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130915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158838</xdr:rowOff>
    </xdr:from>
    <xdr:to>
      <xdr:col>24</xdr:col>
      <xdr:colOff>12700</xdr:colOff>
      <xdr:row>89</xdr:row>
      <xdr:rowOff>158838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32104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919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117177</xdr:rowOff>
    </xdr:from>
    <xdr:to>
      <xdr:col>24</xdr:col>
      <xdr:colOff>12700</xdr:colOff>
      <xdr:row>82</xdr:row>
      <xdr:rowOff>117177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17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89768</xdr:rowOff>
    </xdr:from>
    <xdr:to>
      <xdr:col>23</xdr:col>
      <xdr:colOff>133350</xdr:colOff>
      <xdr:row>83</xdr:row>
      <xdr:rowOff>99555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320118"/>
          <a:ext cx="8382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34290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264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62213</xdr:rowOff>
    </xdr:from>
    <xdr:to>
      <xdr:col>23</xdr:col>
      <xdr:colOff>184150</xdr:colOff>
      <xdr:row>83</xdr:row>
      <xdr:rowOff>163813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39715</xdr:rowOff>
    </xdr:from>
    <xdr:to>
      <xdr:col>19</xdr:col>
      <xdr:colOff>133350</xdr:colOff>
      <xdr:row>83</xdr:row>
      <xdr:rowOff>89768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270065"/>
          <a:ext cx="889000" cy="50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35173</xdr:rowOff>
    </xdr:from>
    <xdr:to>
      <xdr:col>19</xdr:col>
      <xdr:colOff>184150</xdr:colOff>
      <xdr:row>83</xdr:row>
      <xdr:rowOff>136773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6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146950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34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39715</xdr:rowOff>
    </xdr:from>
    <xdr:to>
      <xdr:col>15</xdr:col>
      <xdr:colOff>82550</xdr:colOff>
      <xdr:row>85</xdr:row>
      <xdr:rowOff>121217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2336800" y="14270065"/>
          <a:ext cx="889000" cy="42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37489</xdr:rowOff>
    </xdr:from>
    <xdr:to>
      <xdr:col>15</xdr:col>
      <xdr:colOff>133350</xdr:colOff>
      <xdr:row>83</xdr:row>
      <xdr:rowOff>139089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123866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35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9964</xdr:rowOff>
    </xdr:from>
    <xdr:to>
      <xdr:col>11</xdr:col>
      <xdr:colOff>31750</xdr:colOff>
      <xdr:row>85</xdr:row>
      <xdr:rowOff>121217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583214"/>
          <a:ext cx="889000" cy="111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26288</xdr:rowOff>
    </xdr:from>
    <xdr:to>
      <xdr:col>11</xdr:col>
      <xdr:colOff>82550</xdr:colOff>
      <xdr:row>83</xdr:row>
      <xdr:rowOff>127888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138065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2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38953</xdr:rowOff>
    </xdr:from>
    <xdr:to>
      <xdr:col>7</xdr:col>
      <xdr:colOff>31750</xdr:colOff>
      <xdr:row>83</xdr:row>
      <xdr:rowOff>140553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150730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38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48755</xdr:rowOff>
    </xdr:from>
    <xdr:to>
      <xdr:col>23</xdr:col>
      <xdr:colOff>184150</xdr:colOff>
      <xdr:row>83</xdr:row>
      <xdr:rowOff>150355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27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65282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124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38968</xdr:rowOff>
    </xdr:from>
    <xdr:to>
      <xdr:col>19</xdr:col>
      <xdr:colOff>184150</xdr:colOff>
      <xdr:row>83</xdr:row>
      <xdr:rowOff>140568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269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125345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556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160365</xdr:rowOff>
    </xdr:from>
    <xdr:to>
      <xdr:col>15</xdr:col>
      <xdr:colOff>133350</xdr:colOff>
      <xdr:row>83</xdr:row>
      <xdr:rowOff>90515</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19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100692</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988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70417</xdr:rowOff>
    </xdr:from>
    <xdr:to>
      <xdr:col>11</xdr:col>
      <xdr:colOff>82550</xdr:colOff>
      <xdr:row>86</xdr:row>
      <xdr:rowOff>567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643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156794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7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130614</xdr:rowOff>
    </xdr:from>
    <xdr:to>
      <xdr:col>7</xdr:col>
      <xdr:colOff>31750</xdr:colOff>
      <xdr:row>85</xdr:row>
      <xdr:rowOff>60764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5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45541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6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ポイント上昇したが、類似団体と比較しても低い水準にあるため、今後も国等の動向や民間企業等の状況を踏まえながら、適正な運営に努める。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47272</xdr:rowOff>
    </xdr:from>
    <xdr:to>
      <xdr:col>81</xdr:col>
      <xdr:colOff>44450</xdr:colOff>
      <xdr:row>88</xdr:row>
      <xdr:rowOff>26811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34722"/>
          <a:ext cx="0" cy="11796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170338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086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26811</xdr:rowOff>
    </xdr:from>
    <xdr:to>
      <xdr:col>81</xdr:col>
      <xdr:colOff>133350</xdr:colOff>
      <xdr:row>88</xdr:row>
      <xdr:rowOff>26811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1144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133649</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7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47272</xdr:rowOff>
    </xdr:from>
    <xdr:to>
      <xdr:col>81</xdr:col>
      <xdr:colOff>133350</xdr:colOff>
      <xdr:row>81</xdr:row>
      <xdr:rowOff>47272</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3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81</xdr:row>
      <xdr:rowOff>74084</xdr:rowOff>
    </xdr:from>
    <xdr:to>
      <xdr:col>81</xdr:col>
      <xdr:colOff>44450</xdr:colOff>
      <xdr:row>81</xdr:row>
      <xdr:rowOff>100895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3961534"/>
          <a:ext cx="8382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68032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298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95955</xdr:rowOff>
    </xdr:from>
    <xdr:to>
      <xdr:col>81</xdr:col>
      <xdr:colOff>95250</xdr:colOff>
      <xdr:row>84</xdr:row>
      <xdr:rowOff>26105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32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74084</xdr:rowOff>
    </xdr:from>
    <xdr:to>
      <xdr:col>77</xdr:col>
      <xdr:colOff>44450</xdr:colOff>
      <xdr:row>81</xdr:row>
      <xdr:rowOff>87489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3961534"/>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82550</xdr:rowOff>
    </xdr:from>
    <xdr:to>
      <xdr:col>77</xdr:col>
      <xdr:colOff>95250</xdr:colOff>
      <xdr:row>84</xdr:row>
      <xdr:rowOff>12700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168927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9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87489</xdr:rowOff>
    </xdr:from>
    <xdr:to>
      <xdr:col>72</xdr:col>
      <xdr:colOff>203200</xdr:colOff>
      <xdr:row>82</xdr:row>
      <xdr:rowOff>63500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3974939"/>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136172</xdr:rowOff>
    </xdr:from>
    <xdr:to>
      <xdr:col>73</xdr:col>
      <xdr:colOff>44450</xdr:colOff>
      <xdr:row>84</xdr:row>
      <xdr:rowOff>66322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3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51099</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5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79</xdr:row>
      <xdr:rowOff>162278</xdr:rowOff>
    </xdr:from>
    <xdr:to>
      <xdr:col>68</xdr:col>
      <xdr:colOff>152400</xdr:colOff>
      <xdr:row>82</xdr:row>
      <xdr:rowOff>63500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3706828"/>
          <a:ext cx="889000" cy="415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149578</xdr:rowOff>
    </xdr:from>
    <xdr:to>
      <xdr:col>68</xdr:col>
      <xdr:colOff>203200</xdr:colOff>
      <xdr:row>84</xdr:row>
      <xdr:rowOff>79728</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379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64505</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6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109361</xdr:rowOff>
    </xdr:from>
    <xdr:to>
      <xdr:col>64</xdr:col>
      <xdr:colOff>152400</xdr:colOff>
      <xdr:row>84</xdr:row>
      <xdr:rowOff>39511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339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24288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6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50095</xdr:rowOff>
    </xdr:from>
    <xdr:to>
      <xdr:col>81</xdr:col>
      <xdr:colOff>95250</xdr:colOff>
      <xdr:row>81</xdr:row>
      <xdr:rowOff>151695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3937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80</xdr:row>
      <xdr:rowOff>142822</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3858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23284</xdr:rowOff>
    </xdr:from>
    <xdr:to>
      <xdr:col>77</xdr:col>
      <xdr:colOff>95250</xdr:colOff>
      <xdr:row>81</xdr:row>
      <xdr:rowOff>124884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391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79</xdr:row>
      <xdr:rowOff>135061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36796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36689</xdr:rowOff>
    </xdr:from>
    <xdr:to>
      <xdr:col>73</xdr:col>
      <xdr:colOff>44450</xdr:colOff>
      <xdr:row>81</xdr:row>
      <xdr:rowOff>138289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3924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79</xdr:row>
      <xdr:rowOff>148466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3693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12700</xdr:rowOff>
    </xdr:from>
    <xdr:to>
      <xdr:col>68</xdr:col>
      <xdr:colOff>203200</xdr:colOff>
      <xdr:row>82</xdr:row>
      <xdr:rowOff>114300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124477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79</xdr:row>
      <xdr:rowOff>111478</xdr:rowOff>
    </xdr:from>
    <xdr:to>
      <xdr:col>64</xdr:col>
      <xdr:colOff>152400</xdr:colOff>
      <xdr:row>80</xdr:row>
      <xdr:rowOff>41628</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365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78</xdr:row>
      <xdr:rowOff>51805</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342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0.05</a:t>
          </a:r>
          <a:r>
            <a:rPr kumimoji="1" lang="ja-JP" altLang="en-US" sz="1300">
              <a:latin typeface="ＭＳ Ｐゴシック" panose="020B0600070205080204" pitchFamily="50" charset="-128"/>
              <a:ea typeface="ＭＳ Ｐゴシック" panose="020B0600070205080204" pitchFamily="50" charset="-128"/>
            </a:rPr>
            <a:t>ポイント低下したが、類似団体を上回る結果となった。本市としては、「第４次定員適正化計画」（令和２年度～令和９年度）を策定し、定員適正化を図るところだが、令和２年７月豪雨からの復旧・復興事業についてマンパワー不足となっており、急激な人員増とならぬよう復旧・復興事業に関連性が低い事業や効果が低い事業については、休止や廃止、縮減などの見直しを行い、それにより生じた人員や財源を復旧・復興事業に投入することで、復興体制を確立していく方針で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9" name="定員管理の状況グラフ枠">
          <a:extLst>
            <a:ext uri="{FF2B5EF4-FFF2-40B4-BE49-F238E27FC236}">
              <a16:creationId xmlns:a16="http://schemas.microsoft.com/office/drawing/2014/main" id="{00000000-0008-0000-0300-000035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90276</xdr:rowOff>
    </xdr:from>
    <xdr:to>
      <xdr:col>81</xdr:col>
      <xdr:colOff>44450</xdr:colOff>
      <xdr:row>68</xdr:row>
      <xdr:rowOff>13123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flipV="1">
          <a:off x="17018000" y="10205826"/>
          <a:ext cx="0" cy="1465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156650</xdr:rowOff>
    </xdr:from>
    <xdr:ext cx="762000" cy="259045"/>
    <xdr:sp macro="" textlink="">
      <xdr:nvSpPr>
        <xdr:cNvPr id="311" name="定員管理の状況最小値テキスト">
          <a:extLst>
            <a:ext uri="{FF2B5EF4-FFF2-40B4-BE49-F238E27FC236}">
              <a16:creationId xmlns:a16="http://schemas.microsoft.com/office/drawing/2014/main" id="{00000000-0008-0000-0300-000037010000}"/>
            </a:ext>
          </a:extLst>
        </xdr:cNvPr>
        <xdr:cNvSpPr txBox="1"/>
      </xdr:nvSpPr>
      <xdr:spPr>
        <a:xfrm>
          <a:off x="17106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13123</xdr:rowOff>
    </xdr:from>
    <xdr:to>
      <xdr:col>81</xdr:col>
      <xdr:colOff>133350</xdr:colOff>
      <xdr:row>68</xdr:row>
      <xdr:rowOff>13123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5203</xdr:rowOff>
    </xdr:from>
    <xdr:ext cx="762000" cy="259045"/>
    <xdr:sp macro="" textlink="">
      <xdr:nvSpPr>
        <xdr:cNvPr id="313" name="定員管理の状況最大値テキスト">
          <a:extLst>
            <a:ext uri="{FF2B5EF4-FFF2-40B4-BE49-F238E27FC236}">
              <a16:creationId xmlns:a16="http://schemas.microsoft.com/office/drawing/2014/main" id="{00000000-0008-0000-0300-000039010000}"/>
            </a:ext>
          </a:extLst>
        </xdr:cNvPr>
        <xdr:cNvSpPr txBox="1"/>
      </xdr:nvSpPr>
      <xdr:spPr>
        <a:xfrm>
          <a:off x="17106900" y="99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90276</xdr:rowOff>
    </xdr:from>
    <xdr:to>
      <xdr:col>81</xdr:col>
      <xdr:colOff>133350</xdr:colOff>
      <xdr:row>59</xdr:row>
      <xdr:rowOff>90276</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0205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95779</xdr:rowOff>
    </xdr:from>
    <xdr:to>
      <xdr:col>81</xdr:col>
      <xdr:colOff>44450</xdr:colOff>
      <xdr:row>60</xdr:row>
      <xdr:rowOff>97790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6179800" y="10382779"/>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41800</xdr:rowOff>
    </xdr:from>
    <xdr:ext cx="762000" cy="259045"/>
    <xdr:sp macro="" textlink="">
      <xdr:nvSpPr>
        <xdr:cNvPr id="316" name="定員管理の状況平均値テキスト">
          <a:extLst>
            <a:ext uri="{FF2B5EF4-FFF2-40B4-BE49-F238E27FC236}">
              <a16:creationId xmlns:a16="http://schemas.microsoft.com/office/drawing/2014/main" id="{00000000-0008-0000-0300-00003C010000}"/>
            </a:ext>
          </a:extLst>
        </xdr:cNvPr>
        <xdr:cNvSpPr txBox="1"/>
      </xdr:nvSpPr>
      <xdr:spPr>
        <a:xfrm>
          <a:off x="17106900" y="101573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25273</xdr:rowOff>
    </xdr:from>
    <xdr:to>
      <xdr:col>81</xdr:col>
      <xdr:colOff>95250</xdr:colOff>
      <xdr:row>60</xdr:row>
      <xdr:rowOff>126873</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967200" y="1031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85725</xdr:rowOff>
    </xdr:from>
    <xdr:to>
      <xdr:col>77</xdr:col>
      <xdr:colOff>44450</xdr:colOff>
      <xdr:row>60</xdr:row>
      <xdr:rowOff>97790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5290800" y="10372725"/>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21654</xdr:rowOff>
    </xdr:from>
    <xdr:to>
      <xdr:col>77</xdr:col>
      <xdr:colOff>95250</xdr:colOff>
      <xdr:row>60</xdr:row>
      <xdr:rowOff>123254</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1290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133431</xdr:rowOff>
    </xdr:from>
    <xdr:ext cx="736600" cy="259045"/>
    <xdr:sp macro="" textlink="">
      <xdr:nvSpPr>
        <xdr:cNvPr id="320" name="テキスト ボックス 319">
          <a:extLst>
            <a:ext uri="{FF2B5EF4-FFF2-40B4-BE49-F238E27FC236}">
              <a16:creationId xmlns:a16="http://schemas.microsoft.com/office/drawing/2014/main" id="{00000000-0008-0000-0300-000040010000}"/>
            </a:ext>
          </a:extLst>
        </xdr:cNvPr>
        <xdr:cNvSpPr txBox="1"/>
      </xdr:nvSpPr>
      <xdr:spPr>
        <a:xfrm>
          <a:off x="15798800" y="1007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82106</xdr:rowOff>
    </xdr:from>
    <xdr:to>
      <xdr:col>72</xdr:col>
      <xdr:colOff>203200</xdr:colOff>
      <xdr:row>60</xdr:row>
      <xdr:rowOff>85725</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4401800" y="10369106"/>
          <a:ext cx="889000" cy="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20447</xdr:rowOff>
    </xdr:from>
    <xdr:to>
      <xdr:col>73</xdr:col>
      <xdr:colOff>44450</xdr:colOff>
      <xdr:row>60</xdr:row>
      <xdr:rowOff>122047</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240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132224</xdr:rowOff>
    </xdr:from>
    <xdr:ext cx="7620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4909800" y="10076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76877</xdr:rowOff>
    </xdr:from>
    <xdr:to>
      <xdr:col>68</xdr:col>
      <xdr:colOff>152400</xdr:colOff>
      <xdr:row>60</xdr:row>
      <xdr:rowOff>82106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3512800" y="10363877"/>
          <a:ext cx="889000" cy="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16023</xdr:rowOff>
    </xdr:from>
    <xdr:to>
      <xdr:col>68</xdr:col>
      <xdr:colOff>203200</xdr:colOff>
      <xdr:row>60</xdr:row>
      <xdr:rowOff>117623</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4351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127800</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020800" y="1007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39349</xdr:rowOff>
    </xdr:from>
    <xdr:to>
      <xdr:col>64</xdr:col>
      <xdr:colOff>152400</xdr:colOff>
      <xdr:row>60</xdr:row>
      <xdr:rowOff>140949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462000" y="1032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125726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131800" y="104127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44979</xdr:rowOff>
    </xdr:from>
    <xdr:to>
      <xdr:col>81</xdr:col>
      <xdr:colOff>95250</xdr:colOff>
      <xdr:row>60</xdr:row>
      <xdr:rowOff>146579</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967200" y="1033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17056</xdr:rowOff>
    </xdr:from>
    <xdr:ext cx="762000" cy="259045"/>
    <xdr:sp macro="" textlink="">
      <xdr:nvSpPr>
        <xdr:cNvPr id="335" name="定員管理の状況該当値テキスト">
          <a:extLst>
            <a:ext uri="{FF2B5EF4-FFF2-40B4-BE49-F238E27FC236}">
              <a16:creationId xmlns:a16="http://schemas.microsoft.com/office/drawing/2014/main" id="{00000000-0008-0000-0300-00004F010000}"/>
            </a:ext>
          </a:extLst>
        </xdr:cNvPr>
        <xdr:cNvSpPr txBox="1"/>
      </xdr:nvSpPr>
      <xdr:spPr>
        <a:xfrm>
          <a:off x="17106900" y="10304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46990</xdr:rowOff>
    </xdr:from>
    <xdr:to>
      <xdr:col>77</xdr:col>
      <xdr:colOff>95250</xdr:colOff>
      <xdr:row>60</xdr:row>
      <xdr:rowOff>148590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1290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133367</xdr:rowOff>
    </xdr:from>
    <xdr:ext cx="7366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798800" y="10420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34925</xdr:rowOff>
    </xdr:from>
    <xdr:to>
      <xdr:col>73</xdr:col>
      <xdr:colOff>44450</xdr:colOff>
      <xdr:row>60</xdr:row>
      <xdr:rowOff>136525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5240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31306</xdr:rowOff>
    </xdr:from>
    <xdr:to>
      <xdr:col>68</xdr:col>
      <xdr:colOff>203200</xdr:colOff>
      <xdr:row>60</xdr:row>
      <xdr:rowOff>132906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4351000" y="1031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117683</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020800" y="10404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26077</xdr:rowOff>
    </xdr:from>
    <xdr:to>
      <xdr:col>64</xdr:col>
      <xdr:colOff>152400</xdr:colOff>
      <xdr:row>60</xdr:row>
      <xdr:rowOff>127677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3462000" y="103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137854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131800" y="10081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4" name="正方形/長方形 343">
          <a:extLst>
            <a:ext uri="{FF2B5EF4-FFF2-40B4-BE49-F238E27FC236}">
              <a16:creationId xmlns:a16="http://schemas.microsoft.com/office/drawing/2014/main" id="{00000000-0008-0000-0300-000058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災害復旧事業債や公営住宅建設事業債の影響により増となったが、特定財源や災害復旧費等にかかる基準財政需要額が増となったため、実質公債費比率（単年度）は前年度と比べ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ポイントの低下となった。しかし結果として、３カ年平均では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ポイントの上昇となった。類似団体と比較すると</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ポイント下回っており、健全な状態であるといえる。</a:t>
          </a:r>
        </a:p>
        <a:p>
          <a:r>
            <a:rPr kumimoji="1" lang="ja-JP" altLang="en-US" sz="1300">
              <a:latin typeface="ＭＳ Ｐゴシック" panose="020B0600070205080204" pitchFamily="50" charset="-128"/>
              <a:ea typeface="ＭＳ Ｐゴシック" panose="020B0600070205080204" pitchFamily="50" charset="-128"/>
            </a:rPr>
            <a:t>　今後は令和２年７月豪雨の災害復旧事業における元利償還の増、復興事業による地方債の発行額の増が見込まれることから、事業実施の適正化を図り、公債費を抑制する必要がある。</a:t>
          </a:r>
        </a:p>
      </xdr:txBody>
    </xdr:sp>
    <xdr:clientData/>
  </xdr:twoCellAnchor>
  <xdr:oneCellAnchor>
    <xdr:from>
      <xdr:col>61</xdr:col>
      <xdr:colOff>6350</xdr:colOff>
      <xdr:row>32</xdr:row>
      <xdr:rowOff>101600</xdr:rowOff>
    </xdr:from>
    <xdr:ext cx="298543" cy="22570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165100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157686"/>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149981</xdr:rowOff>
    </xdr:from>
    <xdr:to>
      <xdr:col>81</xdr:col>
      <xdr:colOff>44450</xdr:colOff>
      <xdr:row>40</xdr:row>
      <xdr:rowOff>161472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0079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128710</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86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58057</xdr:rowOff>
    </xdr:from>
    <xdr:to>
      <xdr:col>77</xdr:col>
      <xdr:colOff>44450</xdr:colOff>
      <xdr:row>40</xdr:row>
      <xdr:rowOff>149981</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6916057"/>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71560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1010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80131</xdr:rowOff>
    </xdr:from>
    <xdr:to>
      <xdr:col>72</xdr:col>
      <xdr:colOff>203200</xdr:colOff>
      <xdr:row>40</xdr:row>
      <xdr:rowOff>58057</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6766681"/>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171148</xdr:rowOff>
    </xdr:from>
    <xdr:to>
      <xdr:col>68</xdr:col>
      <xdr:colOff>152400</xdr:colOff>
      <xdr:row>39</xdr:row>
      <xdr:rowOff>80131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668624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42635</xdr:rowOff>
    </xdr:from>
    <xdr:to>
      <xdr:col>64</xdr:col>
      <xdr:colOff>152400</xdr:colOff>
      <xdr:row>41</xdr:row>
      <xdr:rowOff>144235</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129012</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110672</xdr:rowOff>
    </xdr:from>
    <xdr:to>
      <xdr:col>81</xdr:col>
      <xdr:colOff>95250</xdr:colOff>
      <xdr:row>41</xdr:row>
      <xdr:rowOff>40822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6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127199</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1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99181</xdr:rowOff>
    </xdr:from>
    <xdr:to>
      <xdr:col>77</xdr:col>
      <xdr:colOff>95250</xdr:colOff>
      <xdr:row>41</xdr:row>
      <xdr:rowOff>29331</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6957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39508</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26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7257</xdr:rowOff>
    </xdr:from>
    <xdr:to>
      <xdr:col>73</xdr:col>
      <xdr:colOff>44450</xdr:colOff>
      <xdr:row>40</xdr:row>
      <xdr:rowOff>108857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119034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29331</xdr:rowOff>
    </xdr:from>
    <xdr:to>
      <xdr:col>68</xdr:col>
      <xdr:colOff>203200</xdr:colOff>
      <xdr:row>39</xdr:row>
      <xdr:rowOff>130931</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671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141108</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648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120348</xdr:rowOff>
    </xdr:from>
    <xdr:to>
      <xdr:col>64</xdr:col>
      <xdr:colOff>152400</xdr:colOff>
      <xdr:row>39</xdr:row>
      <xdr:rowOff>50498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6635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60675</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6404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9.0</a:t>
          </a:r>
          <a:r>
            <a:rPr kumimoji="1" lang="ja-JP" altLang="en-US" sz="1300">
              <a:latin typeface="ＭＳ Ｐゴシック" panose="020B0600070205080204" pitchFamily="50" charset="-128"/>
              <a:ea typeface="ＭＳ Ｐゴシック" panose="020B0600070205080204" pitchFamily="50" charset="-128"/>
            </a:rPr>
            <a:t>ポイント低下し、類似団体を下回った。過疎対策事業債や臨時財政対策債の影響により、地方債現在高は増となったものの、財政調整基金や減債基金に積み立てを行ったこと、市営住宅家賃等の充当可能特定歳入が増となったこと、基準財政需要額算入見込額における都市計画費が増となったことなどにより、充当可能財源等が将来負担額の増を上回ったことから将来負担比率は減少した。</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85443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486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57520</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2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85443</xdr:rowOff>
    </xdr:from>
    <xdr:to>
      <xdr:col>81</xdr:col>
      <xdr:colOff>133350</xdr:colOff>
      <xdr:row>22</xdr:row>
      <xdr:rowOff>85443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5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203200</xdr:colOff>
      <xdr:row>14</xdr:row>
      <xdr:rowOff>91017</xdr:rowOff>
    </xdr:from>
    <xdr:to>
      <xdr:col>77</xdr:col>
      <xdr:colOff>44450</xdr:colOff>
      <xdr:row>15</xdr:row>
      <xdr:rowOff>12065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5290800" y="2491317"/>
          <a:ext cx="8890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60554</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4608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88477</xdr:rowOff>
    </xdr:from>
    <xdr:to>
      <xdr:col>81</xdr:col>
      <xdr:colOff>95250</xdr:colOff>
      <xdr:row>15</xdr:row>
      <xdr:rowOff>18627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48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152400</xdr:colOff>
      <xdr:row>15</xdr:row>
      <xdr:rowOff>12065</xdr:rowOff>
    </xdr:from>
    <xdr:to>
      <xdr:col>72</xdr:col>
      <xdr:colOff>203200</xdr:colOff>
      <xdr:row>15</xdr:row>
      <xdr:rowOff>131375</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401800" y="2583815"/>
          <a:ext cx="889000" cy="119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93839</xdr:rowOff>
    </xdr:from>
    <xdr:to>
      <xdr:col>77</xdr:col>
      <xdr:colOff>95250</xdr:colOff>
      <xdr:row>15</xdr:row>
      <xdr:rowOff>23989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8766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580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131375</xdr:rowOff>
    </xdr:from>
    <xdr:to>
      <xdr:col>68</xdr:col>
      <xdr:colOff>152400</xdr:colOff>
      <xdr:row>16</xdr:row>
      <xdr:rowOff>128834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512800" y="2703125"/>
          <a:ext cx="889000" cy="168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132715</xdr:rowOff>
    </xdr:from>
    <xdr:to>
      <xdr:col>73</xdr:col>
      <xdr:colOff>44450</xdr:colOff>
      <xdr:row>15</xdr:row>
      <xdr:rowOff>62865</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53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73042</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30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56444</xdr:rowOff>
    </xdr:from>
    <xdr:to>
      <xdr:col>68</xdr:col>
      <xdr:colOff>203200</xdr:colOff>
      <xdr:row>15</xdr:row>
      <xdr:rowOff>158044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12347</xdr:rowOff>
    </xdr:from>
    <xdr:to>
      <xdr:col>64</xdr:col>
      <xdr:colOff>152400</xdr:colOff>
      <xdr:row>16</xdr:row>
      <xdr:rowOff>113947</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755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124124</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52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40217</xdr:rowOff>
    </xdr:from>
    <xdr:to>
      <xdr:col>77</xdr:col>
      <xdr:colOff>95250</xdr:colOff>
      <xdr:row>14</xdr:row>
      <xdr:rowOff>141817</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6129000" y="244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151994</xdr:rowOff>
    </xdr:from>
    <xdr:ext cx="7366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798800" y="2209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132715</xdr:rowOff>
    </xdr:from>
    <xdr:to>
      <xdr:col>73</xdr:col>
      <xdr:colOff>44450</xdr:colOff>
      <xdr:row>15</xdr:row>
      <xdr:rowOff>62865</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5240000" y="253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47642</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909800" y="261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80575</xdr:rowOff>
    </xdr:from>
    <xdr:to>
      <xdr:col>68</xdr:col>
      <xdr:colOff>203200</xdr:colOff>
      <xdr:row>16</xdr:row>
      <xdr:rowOff>10725</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4351000" y="265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166952</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020800" y="2738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78034</xdr:rowOff>
    </xdr:from>
    <xdr:to>
      <xdr:col>64</xdr:col>
      <xdr:colOff>152400</xdr:colOff>
      <xdr:row>17</xdr:row>
      <xdr:rowOff>8184</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3462000" y="2821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164411</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131800" y="2907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29,742
29,358
210.55
25,784,973
24,676,336
776,511
9,543,199
25,494,905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類似団体を上回る水準で推移していたが、令和４年度から下回った。しかし、退職金の増などが影響し、前年度と比較すると</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ポイント上昇しており、類似団体との差が縮まっている。定員適正化計画による適正な人員配置と、財源の確保に努める必要がある。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10414</xdr:rowOff>
    </xdr:from>
    <xdr:to>
      <xdr:col>24</xdr:col>
      <xdr:colOff>25400</xdr:colOff>
      <xdr:row>41</xdr:row>
      <xdr:rowOff>65278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1116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37355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65278</xdr:rowOff>
    </xdr:from>
    <xdr:to>
      <xdr:col>24</xdr:col>
      <xdr:colOff>114300</xdr:colOff>
      <xdr:row>41</xdr:row>
      <xdr:rowOff>65278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96791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10414</xdr:rowOff>
    </xdr:from>
    <xdr:to>
      <xdr:col>24</xdr:col>
      <xdr:colOff>114300</xdr:colOff>
      <xdr:row>35</xdr:row>
      <xdr:rowOff>10414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163576</xdr:rowOff>
    </xdr:from>
    <xdr:to>
      <xdr:col>24</xdr:col>
      <xdr:colOff>25400</xdr:colOff>
      <xdr:row>37</xdr:row>
      <xdr:rowOff>56134</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3577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4843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48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163576</xdr:rowOff>
    </xdr:from>
    <xdr:to>
      <xdr:col>19</xdr:col>
      <xdr:colOff>187325</xdr:colOff>
      <xdr:row>37</xdr:row>
      <xdr:rowOff>19558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33577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19558</xdr:rowOff>
    </xdr:from>
    <xdr:to>
      <xdr:col>15</xdr:col>
      <xdr:colOff>98425</xdr:colOff>
      <xdr:row>37</xdr:row>
      <xdr:rowOff>101854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36320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78994</xdr:rowOff>
    </xdr:from>
    <xdr:to>
      <xdr:col>11</xdr:col>
      <xdr:colOff>9525</xdr:colOff>
      <xdr:row>37</xdr:row>
      <xdr:rowOff>101854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4226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5334</xdr:rowOff>
    </xdr:from>
    <xdr:to>
      <xdr:col>24</xdr:col>
      <xdr:colOff>76200</xdr:colOff>
      <xdr:row>37</xdr:row>
      <xdr:rowOff>106934</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21861</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194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112776</xdr:rowOff>
    </xdr:from>
    <xdr:to>
      <xdr:col>20</xdr:col>
      <xdr:colOff>38100</xdr:colOff>
      <xdr:row>37</xdr:row>
      <xdr:rowOff>42926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53103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140208</xdr:rowOff>
    </xdr:from>
    <xdr:to>
      <xdr:col>15</xdr:col>
      <xdr:colOff>149225</xdr:colOff>
      <xdr:row>37</xdr:row>
      <xdr:rowOff>70358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80535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51054</xdr:rowOff>
    </xdr:from>
    <xdr:to>
      <xdr:col>11</xdr:col>
      <xdr:colOff>60325</xdr:colOff>
      <xdr:row>37</xdr:row>
      <xdr:rowOff>152654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137431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類似団体と比較して低い水準で推移しており、前年度から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ポイント低下している。物価高騰等により、電気料や燃料費等の値上げや、委託料の増が懸念されているため、今後もこの水準を維持できるよう、さらなる事業の効率化を図る必要がある。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33274</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198116"/>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5351</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60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33274</xdr:rowOff>
    </xdr:from>
    <xdr:to>
      <xdr:col>82</xdr:col>
      <xdr:colOff>196850</xdr:colOff>
      <xdr:row>21</xdr:row>
      <xdr:rowOff>33274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633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145288</xdr:rowOff>
    </xdr:from>
    <xdr:to>
      <xdr:col>82</xdr:col>
      <xdr:colOff>107950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5671800" y="254558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4843</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5765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32766</xdr:rowOff>
    </xdr:from>
    <xdr:to>
      <xdr:col>82</xdr:col>
      <xdr:colOff>158750</xdr:colOff>
      <xdr:row>15</xdr:row>
      <xdr:rowOff>134366</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60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8128</xdr:rowOff>
    </xdr:from>
    <xdr:to>
      <xdr:col>78</xdr:col>
      <xdr:colOff>69850</xdr:colOff>
      <xdr:row>14</xdr:row>
      <xdr:rowOff>154432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4782800" y="240842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23622</xdr:rowOff>
    </xdr:from>
    <xdr:to>
      <xdr:col>78</xdr:col>
      <xdr:colOff>120650</xdr:colOff>
      <xdr:row>15</xdr:row>
      <xdr:rowOff>125222</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109999</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681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78994</xdr:rowOff>
    </xdr:from>
    <xdr:to>
      <xdr:col>73</xdr:col>
      <xdr:colOff>180975</xdr:colOff>
      <xdr:row>14</xdr:row>
      <xdr:rowOff>8128</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3893800" y="230784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167640</xdr:rowOff>
    </xdr:from>
    <xdr:to>
      <xdr:col>74</xdr:col>
      <xdr:colOff>31750</xdr:colOff>
      <xdr:row>15</xdr:row>
      <xdr:rowOff>97790</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56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82567</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78994</xdr:rowOff>
    </xdr:from>
    <xdr:to>
      <xdr:col>69</xdr:col>
      <xdr:colOff>92075</xdr:colOff>
      <xdr:row>14</xdr:row>
      <xdr:rowOff>35560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flipV="1">
          <a:off x="13004800" y="230784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57912</xdr:rowOff>
    </xdr:from>
    <xdr:to>
      <xdr:col>69</xdr:col>
      <xdr:colOff>142875</xdr:colOff>
      <xdr:row>14</xdr:row>
      <xdr:rowOff>159512</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458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144289</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54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67056</xdr:rowOff>
    </xdr:from>
    <xdr:to>
      <xdr:col>65</xdr:col>
      <xdr:colOff>53975</xdr:colOff>
      <xdr:row>14</xdr:row>
      <xdr:rowOff>168656</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467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153433</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5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94488</xdr:rowOff>
    </xdr:from>
    <xdr:to>
      <xdr:col>82</xdr:col>
      <xdr:colOff>158750</xdr:colOff>
      <xdr:row>15</xdr:row>
      <xdr:rowOff>24638</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49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111015</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33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103632</xdr:rowOff>
    </xdr:from>
    <xdr:to>
      <xdr:col>78</xdr:col>
      <xdr:colOff>120650</xdr:colOff>
      <xdr:row>15</xdr:row>
      <xdr:rowOff>33782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50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43959</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272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128778</xdr:rowOff>
    </xdr:from>
    <xdr:to>
      <xdr:col>74</xdr:col>
      <xdr:colOff>31750</xdr:colOff>
      <xdr:row>14</xdr:row>
      <xdr:rowOff>58928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69105</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212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28194</xdr:rowOff>
    </xdr:from>
    <xdr:to>
      <xdr:col>69</xdr:col>
      <xdr:colOff>142875</xdr:colOff>
      <xdr:row>13</xdr:row>
      <xdr:rowOff>129794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2257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139971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2025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156210</xdr:rowOff>
    </xdr:from>
    <xdr:to>
      <xdr:col>65</xdr:col>
      <xdr:colOff>53975</xdr:colOff>
      <xdr:row>14</xdr:row>
      <xdr:rowOff>86360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96537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215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類似団体と比較して高い水準にあり、前年度から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上昇した。今後は人口減少（児童数減少）に伴い、児童手当や児童扶養手当においては減少する見込みだが、公的価格の上昇による保育所運営費の増や、サービス利用の増による自立支援給付費の増、生活保護費の増などが予想される。以前として高い水準であるため、単独事業の見直しなど、財政健全化と持続可能な社会保障制度に則した適切な施策を展開する必要がある。</a:t>
          </a: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62</xdr:row>
      <xdr:rowOff>18143</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240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53522</xdr:rowOff>
    </xdr:from>
    <xdr:to>
      <xdr:col>24</xdr:col>
      <xdr:colOff>25400</xdr:colOff>
      <xdr:row>59</xdr:row>
      <xdr:rowOff>97065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169072"/>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46462</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127000</xdr:rowOff>
    </xdr:from>
    <xdr:to>
      <xdr:col>19</xdr:col>
      <xdr:colOff>187325</xdr:colOff>
      <xdr:row>59</xdr:row>
      <xdr:rowOff>53522</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10071100"/>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29935</xdr:rowOff>
    </xdr:from>
    <xdr:to>
      <xdr:col>20</xdr:col>
      <xdr:colOff>38100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141712</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7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127000</xdr:rowOff>
    </xdr:from>
    <xdr:to>
      <xdr:col>15</xdr:col>
      <xdr:colOff>98425</xdr:colOff>
      <xdr:row>58</xdr:row>
      <xdr:rowOff>148772</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071100"/>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65512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5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148772</xdr:rowOff>
    </xdr:from>
    <xdr:to>
      <xdr:col>11</xdr:col>
      <xdr:colOff>9525</xdr:colOff>
      <xdr:row>60</xdr:row>
      <xdr:rowOff>1815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0928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157843</xdr:rowOff>
    </xdr:from>
    <xdr:to>
      <xdr:col>6</xdr:col>
      <xdr:colOff>171450</xdr:colOff>
      <xdr:row>57</xdr:row>
      <xdr:rowOff>87993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98170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46265</xdr:rowOff>
    </xdr:from>
    <xdr:to>
      <xdr:col>24</xdr:col>
      <xdr:colOff>76200</xdr:colOff>
      <xdr:row>59</xdr:row>
      <xdr:rowOff>147865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1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18342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33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2722</xdr:rowOff>
    </xdr:from>
    <xdr:to>
      <xdr:col>20</xdr:col>
      <xdr:colOff>38100</xdr:colOff>
      <xdr:row>59</xdr:row>
      <xdr:rowOff>104322</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1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89099</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04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97972</xdr:rowOff>
    </xdr:from>
    <xdr:to>
      <xdr:col>11</xdr:col>
      <xdr:colOff>60325</xdr:colOff>
      <xdr:row>59</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12899</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12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122465</xdr:rowOff>
    </xdr:from>
    <xdr:to>
      <xdr:col>6</xdr:col>
      <xdr:colOff>171450</xdr:colOff>
      <xdr:row>60</xdr:row>
      <xdr:rowOff>52615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37392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32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前年度に比べ</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ポイント低下したが、類似団体と比較して</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上回る結果となった。主な要因として、くま川鉄道災害復旧事業に係る貸付金があることが挙げられる。令和６年度は後期高齢者医療特別会計や工業用地造成事業特別会計への繰出金が減少したことにより、類似団体との差が縮まった。貸付金や繰出金は一時的なものであるため、今後も差は縮まっていくと予想され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69850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156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107950</xdr:rowOff>
    </xdr:from>
    <xdr:to>
      <xdr:col>82</xdr:col>
      <xdr:colOff>107950</xdr:colOff>
      <xdr:row>60</xdr:row>
      <xdr:rowOff>25400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5671800" y="102235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146050</xdr:rowOff>
    </xdr:from>
    <xdr:to>
      <xdr:col>78</xdr:col>
      <xdr:colOff>69850</xdr:colOff>
      <xdr:row>60</xdr:row>
      <xdr:rowOff>25400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261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69850</xdr:rowOff>
    </xdr:from>
    <xdr:to>
      <xdr:col>73</xdr:col>
      <xdr:colOff>180975</xdr:colOff>
      <xdr:row>59</xdr:row>
      <xdr:rowOff>146050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893800" y="10185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12700</xdr:rowOff>
    </xdr:from>
    <xdr:to>
      <xdr:col>74</xdr:col>
      <xdr:colOff>31750</xdr:colOff>
      <xdr:row>58</xdr:row>
      <xdr:rowOff>114300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69850</xdr:rowOff>
    </xdr:from>
    <xdr:to>
      <xdr:col>69</xdr:col>
      <xdr:colOff>92075</xdr:colOff>
      <xdr:row>59</xdr:row>
      <xdr:rowOff>133350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185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38100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41927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1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57150</xdr:rowOff>
    </xdr:from>
    <xdr:to>
      <xdr:col>82</xdr:col>
      <xdr:colOff>158750</xdr:colOff>
      <xdr:row>59</xdr:row>
      <xdr:rowOff>158750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29227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146050</xdr:rowOff>
    </xdr:from>
    <xdr:to>
      <xdr:col>78</xdr:col>
      <xdr:colOff>120650</xdr:colOff>
      <xdr:row>60</xdr:row>
      <xdr:rowOff>76200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1026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60977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34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95250</xdr:rowOff>
    </xdr:from>
    <xdr:to>
      <xdr:col>74</xdr:col>
      <xdr:colOff>31750</xdr:colOff>
      <xdr:row>60</xdr:row>
      <xdr:rowOff>25400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19050</xdr:rowOff>
    </xdr:from>
    <xdr:to>
      <xdr:col>69</xdr:col>
      <xdr:colOff>142875</xdr:colOff>
      <xdr:row>59</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82550</xdr:rowOff>
    </xdr:from>
    <xdr:to>
      <xdr:col>65</xdr:col>
      <xdr:colOff>53975</xdr:colOff>
      <xdr:row>60</xdr:row>
      <xdr:rowOff>12700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9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168927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8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類似団体と比較して、高い水準で推移していたが、令和４年度から下回った。令和６年度では一部事務組合負担金の増等が影響し、前年度から</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ポイント上昇し、類似団体と近い水準になった。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今後は一部事務組合の施設更新や移転といった課題があり、補助費等においても増となることが予想される。引き続き維持管理経費のコスト削減に向けて改善に努める必要がある。</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42418</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191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81280</xdr:rowOff>
    </xdr:from>
    <xdr:to>
      <xdr:col>82</xdr:col>
      <xdr:colOff>107950</xdr:colOff>
      <xdr:row>37</xdr:row>
      <xdr:rowOff>37846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253480"/>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148861</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21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81280</xdr:rowOff>
    </xdr:from>
    <xdr:to>
      <xdr:col>78</xdr:col>
      <xdr:colOff>69850</xdr:colOff>
      <xdr:row>36</xdr:row>
      <xdr:rowOff>168148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2534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96283</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168148</xdr:rowOff>
    </xdr:from>
    <xdr:to>
      <xdr:col>73</xdr:col>
      <xdr:colOff>180975</xdr:colOff>
      <xdr:row>37</xdr:row>
      <xdr:rowOff>37846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34034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37846</xdr:rowOff>
    </xdr:from>
    <xdr:to>
      <xdr:col>69</xdr:col>
      <xdr:colOff>92075</xdr:colOff>
      <xdr:row>37</xdr:row>
      <xdr:rowOff>97282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3814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85107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158496</xdr:rowOff>
    </xdr:from>
    <xdr:to>
      <xdr:col>82</xdr:col>
      <xdr:colOff>158750</xdr:colOff>
      <xdr:row>37</xdr:row>
      <xdr:rowOff>88646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3573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617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30480</xdr:rowOff>
    </xdr:from>
    <xdr:to>
      <xdr:col>78</xdr:col>
      <xdr:colOff>120650</xdr:colOff>
      <xdr:row>36</xdr:row>
      <xdr:rowOff>132080</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142257</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117348</xdr:rowOff>
    </xdr:from>
    <xdr:to>
      <xdr:col>74</xdr:col>
      <xdr:colOff>31750</xdr:colOff>
      <xdr:row>37</xdr:row>
      <xdr:rowOff>47498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57675</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158496</xdr:rowOff>
    </xdr:from>
    <xdr:to>
      <xdr:col>69</xdr:col>
      <xdr:colOff>142875</xdr:colOff>
      <xdr:row>37</xdr:row>
      <xdr:rowOff>88646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73423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46482</xdr:rowOff>
    </xdr:from>
    <xdr:to>
      <xdr:col>65</xdr:col>
      <xdr:colOff>53975</xdr:colOff>
      <xdr:row>37</xdr:row>
      <xdr:rowOff>148082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132859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類似団体と比較して低い水準で推移していたが、令和４年度から上回った。令和６年度においては</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上回っており、前年度より類似団体との差が広がっている。今後は市庁舎建設事業や災害復旧事業の起債元金の償還の本格化、復興事業による地方債発行額の増加、老朽化施設の更新などが見込まれることから、計画的な公債費の管理を行い、将来世代に過度な負担とならないよう努める必要があ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154215</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98615"/>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69142</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154215</xdr:rowOff>
    </xdr:from>
    <xdr:to>
      <xdr:col>24</xdr:col>
      <xdr:colOff>114300</xdr:colOff>
      <xdr:row>72</xdr:row>
      <xdr:rowOff>154215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7257</xdr:rowOff>
    </xdr:from>
    <xdr:to>
      <xdr:col>24</xdr:col>
      <xdr:colOff>25400</xdr:colOff>
      <xdr:row>78</xdr:row>
      <xdr:rowOff>7257</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987800" y="133803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90006</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20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7257</xdr:rowOff>
    </xdr:from>
    <xdr:to>
      <xdr:col>19</xdr:col>
      <xdr:colOff>187325</xdr:colOff>
      <xdr:row>78</xdr:row>
      <xdr:rowOff>94343</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3803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57348</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08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45357</xdr:rowOff>
    </xdr:from>
    <xdr:to>
      <xdr:col>15</xdr:col>
      <xdr:colOff>98425</xdr:colOff>
      <xdr:row>78</xdr:row>
      <xdr:rowOff>94343</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075557"/>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106136</xdr:rowOff>
    </xdr:from>
    <xdr:to>
      <xdr:col>15</xdr:col>
      <xdr:colOff>149225</xdr:colOff>
      <xdr:row>78</xdr:row>
      <xdr:rowOff>36286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46463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076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45357</xdr:rowOff>
    </xdr:from>
    <xdr:to>
      <xdr:col>11</xdr:col>
      <xdr:colOff>9525</xdr:colOff>
      <xdr:row>76</xdr:row>
      <xdr:rowOff>56243</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075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29936</xdr:rowOff>
    </xdr:from>
    <xdr:to>
      <xdr:col>11</xdr:col>
      <xdr:colOff>60325</xdr:colOff>
      <xdr:row>77</xdr:row>
      <xdr:rowOff>131536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116313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149679</xdr:rowOff>
    </xdr:from>
    <xdr:to>
      <xdr:col>6</xdr:col>
      <xdr:colOff>171450</xdr:colOff>
      <xdr:row>78</xdr:row>
      <xdr:rowOff>79829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5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64606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37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127907</xdr:rowOff>
    </xdr:from>
    <xdr:to>
      <xdr:col>24</xdr:col>
      <xdr:colOff>76200</xdr:colOff>
      <xdr:row>78</xdr:row>
      <xdr:rowOff>58057</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99984</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30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127907</xdr:rowOff>
    </xdr:from>
    <xdr:to>
      <xdr:col>20</xdr:col>
      <xdr:colOff>38100</xdr:colOff>
      <xdr:row>78</xdr:row>
      <xdr:rowOff>58057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32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42834</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415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43543</xdr:rowOff>
    </xdr:from>
    <xdr:to>
      <xdr:col>15</xdr:col>
      <xdr:colOff>149225</xdr:colOff>
      <xdr:row>78</xdr:row>
      <xdr:rowOff>145143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41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129920</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50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166007</xdr:rowOff>
    </xdr:from>
    <xdr:to>
      <xdr:col>11</xdr:col>
      <xdr:colOff>60325</xdr:colOff>
      <xdr:row>76</xdr:row>
      <xdr:rowOff>96157</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24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106334</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793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5443</xdr:rowOff>
    </xdr:from>
    <xdr:to>
      <xdr:col>6</xdr:col>
      <xdr:colOff>171450</xdr:colOff>
      <xdr:row>76</xdr:row>
      <xdr:rowOff>107043</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117220</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804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類似団体と比較して高い水準で推移している。令和５年度では差が縮まったが、令和６年度は前年度から</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ポイント上昇し、差が広がった。今後は災害復旧事業にかかる公債費の増等が予想されるため、引き続き事業の適正化や効率化に努める必要がある。</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xdr:rowOff>
    </xdr:from>
    <xdr:to>
      <xdr:col>82</xdr:col>
      <xdr:colOff>107950</xdr:colOff>
      <xdr:row>81</xdr:row>
      <xdr:rowOff>170435</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908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142512</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170435</xdr:rowOff>
    </xdr:from>
    <xdr:to>
      <xdr:col>82</xdr:col>
      <xdr:colOff>196850</xdr:colOff>
      <xdr:row>81</xdr:row>
      <xdr:rowOff>170435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89933</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xdr:rowOff>
    </xdr:from>
    <xdr:to>
      <xdr:col>82</xdr:col>
      <xdr:colOff>196850</xdr:colOff>
      <xdr:row>74</xdr:row>
      <xdr:rowOff>3556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152146</xdr:rowOff>
    </xdr:from>
    <xdr:to>
      <xdr:col>82</xdr:col>
      <xdr:colOff>107950</xdr:colOff>
      <xdr:row>78</xdr:row>
      <xdr:rowOff>154432</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5671800" y="13353796"/>
          <a:ext cx="8382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159021</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189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133858</xdr:rowOff>
    </xdr:from>
    <xdr:to>
      <xdr:col>78</xdr:col>
      <xdr:colOff>69850</xdr:colOff>
      <xdr:row>77</xdr:row>
      <xdr:rowOff>152146</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33550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32529</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6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133858</xdr:rowOff>
    </xdr:from>
    <xdr:to>
      <xdr:col>73</xdr:col>
      <xdr:colOff>180975</xdr:colOff>
      <xdr:row>78</xdr:row>
      <xdr:rowOff>17272</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3355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135399</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17272</xdr:rowOff>
    </xdr:from>
    <xdr:to>
      <xdr:col>69</xdr:col>
      <xdr:colOff>92075</xdr:colOff>
      <xdr:row>79</xdr:row>
      <xdr:rowOff>51563</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390372"/>
          <a:ext cx="889000" cy="20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39624</xdr:rowOff>
    </xdr:from>
    <xdr:to>
      <xdr:col>69</xdr:col>
      <xdr:colOff>142875</xdr:colOff>
      <xdr:row>76</xdr:row>
      <xdr:rowOff>141224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151401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46482</xdr:rowOff>
    </xdr:from>
    <xdr:to>
      <xdr:col>65</xdr:col>
      <xdr:colOff>53975</xdr:colOff>
      <xdr:row>77</xdr:row>
      <xdr:rowOff>148082</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158259</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103632</xdr:rowOff>
    </xdr:from>
    <xdr:to>
      <xdr:col>82</xdr:col>
      <xdr:colOff>158750</xdr:colOff>
      <xdr:row>79</xdr:row>
      <xdr:rowOff>33782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75709</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101346</xdr:rowOff>
    </xdr:from>
    <xdr:to>
      <xdr:col>78</xdr:col>
      <xdr:colOff>120650</xdr:colOff>
      <xdr:row>78</xdr:row>
      <xdr:rowOff>31496</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16273</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389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83058</xdr:rowOff>
    </xdr:from>
    <xdr:to>
      <xdr:col>74</xdr:col>
      <xdr:colOff>31750</xdr:colOff>
      <xdr:row>78</xdr:row>
      <xdr:rowOff>13208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137922</xdr:rowOff>
    </xdr:from>
    <xdr:to>
      <xdr:col>69</xdr:col>
      <xdr:colOff>142875</xdr:colOff>
      <xdr:row>78</xdr:row>
      <xdr:rowOff>68072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52849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763</xdr:rowOff>
    </xdr:from>
    <xdr:to>
      <xdr:col>65</xdr:col>
      <xdr:colOff>53975</xdr:colOff>
      <xdr:row>79</xdr:row>
      <xdr:rowOff>102363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45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87140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631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111211</xdr:rowOff>
    </xdr:from>
    <xdr:to>
      <xdr:col>29</xdr:col>
      <xdr:colOff>127000</xdr:colOff>
      <xdr:row>18</xdr:row>
      <xdr:rowOff>144263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4786"/>
          <a:ext cx="0" cy="12332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116340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144263</xdr:rowOff>
    </xdr:from>
    <xdr:to>
      <xdr:col>30</xdr:col>
      <xdr:colOff>25400</xdr:colOff>
      <xdr:row>18</xdr:row>
      <xdr:rowOff>144263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79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26138</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111211</xdr:rowOff>
    </xdr:from>
    <xdr:to>
      <xdr:col>30</xdr:col>
      <xdr:colOff>25400</xdr:colOff>
      <xdr:row>11</xdr:row>
      <xdr:rowOff>111211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47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11374</xdr:rowOff>
    </xdr:from>
    <xdr:to>
      <xdr:col>29</xdr:col>
      <xdr:colOff>127000</xdr:colOff>
      <xdr:row>18</xdr:row>
      <xdr:rowOff>27833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145099"/>
          <a:ext cx="647700" cy="164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131734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22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115207</xdr:rowOff>
    </xdr:from>
    <xdr:to>
      <xdr:col>29</xdr:col>
      <xdr:colOff>177800</xdr:colOff>
      <xdr:row>18</xdr:row>
      <xdr:rowOff>45357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7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27833</xdr:rowOff>
    </xdr:from>
    <xdr:to>
      <xdr:col>26</xdr:col>
      <xdr:colOff>50800</xdr:colOff>
      <xdr:row>18</xdr:row>
      <xdr:rowOff>38551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161558"/>
          <a:ext cx="698500" cy="107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148464</xdr:rowOff>
    </xdr:from>
    <xdr:to>
      <xdr:col>26</xdr:col>
      <xdr:colOff>101600</xdr:colOff>
      <xdr:row>18</xdr:row>
      <xdr:rowOff>78614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88791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79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25867</xdr:rowOff>
    </xdr:from>
    <xdr:to>
      <xdr:col>22</xdr:col>
      <xdr:colOff>114300</xdr:colOff>
      <xdr:row>18</xdr:row>
      <xdr:rowOff>38551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159592"/>
          <a:ext cx="698500" cy="126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157037</xdr:rowOff>
    </xdr:from>
    <xdr:to>
      <xdr:col>22</xdr:col>
      <xdr:colOff>165100</xdr:colOff>
      <xdr:row>18</xdr:row>
      <xdr:rowOff>87187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97364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888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25867</xdr:rowOff>
    </xdr:from>
    <xdr:to>
      <xdr:col>18</xdr:col>
      <xdr:colOff>177800</xdr:colOff>
      <xdr:row>18</xdr:row>
      <xdr:rowOff>48011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159592"/>
          <a:ext cx="698500" cy="221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161620</xdr:rowOff>
    </xdr:from>
    <xdr:to>
      <xdr:col>19</xdr:col>
      <xdr:colOff>38100</xdr:colOff>
      <xdr:row>18</xdr:row>
      <xdr:rowOff>91770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76547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1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142406</xdr:rowOff>
    </xdr:from>
    <xdr:to>
      <xdr:col>15</xdr:col>
      <xdr:colOff>101600</xdr:colOff>
      <xdr:row>18</xdr:row>
      <xdr:rowOff>72556</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046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82733</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873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132024</xdr:rowOff>
    </xdr:from>
    <xdr:to>
      <xdr:col>29</xdr:col>
      <xdr:colOff>177800</xdr:colOff>
      <xdr:row>18</xdr:row>
      <xdr:rowOff>62174</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0942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104101</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066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148483</xdr:rowOff>
    </xdr:from>
    <xdr:to>
      <xdr:col>26</xdr:col>
      <xdr:colOff>101600</xdr:colOff>
      <xdr:row>18</xdr:row>
      <xdr:rowOff>78633</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1107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63410</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197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159201</xdr:rowOff>
    </xdr:from>
    <xdr:to>
      <xdr:col>22</xdr:col>
      <xdr:colOff>165100</xdr:colOff>
      <xdr:row>18</xdr:row>
      <xdr:rowOff>89351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1214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74128</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207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146517</xdr:rowOff>
    </xdr:from>
    <xdr:to>
      <xdr:col>19</xdr:col>
      <xdr:colOff>38100</xdr:colOff>
      <xdr:row>18</xdr:row>
      <xdr:rowOff>76667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108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86844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877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168661</xdr:rowOff>
    </xdr:from>
    <xdr:to>
      <xdr:col>15</xdr:col>
      <xdr:colOff>101600</xdr:colOff>
      <xdr:row>18</xdr:row>
      <xdr:rowOff>98811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1309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83588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217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89567</xdr:rowOff>
    </xdr:from>
    <xdr:to>
      <xdr:col>29</xdr:col>
      <xdr:colOff>127000</xdr:colOff>
      <xdr:row>38</xdr:row>
      <xdr:rowOff>36170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117"/>
          <a:ext cx="0" cy="14896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8247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7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36170</xdr:rowOff>
    </xdr:from>
    <xdr:to>
      <xdr:col>30</xdr:col>
      <xdr:colOff>25400</xdr:colOff>
      <xdr:row>38</xdr:row>
      <xdr:rowOff>36170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03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4494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89567</xdr:rowOff>
    </xdr:from>
    <xdr:to>
      <xdr:col>30</xdr:col>
      <xdr:colOff>25400</xdr:colOff>
      <xdr:row>33</xdr:row>
      <xdr:rowOff>89567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1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34284</xdr:rowOff>
    </xdr:from>
    <xdr:to>
      <xdr:col>29</xdr:col>
      <xdr:colOff>127000</xdr:colOff>
      <xdr:row>37</xdr:row>
      <xdr:rowOff>55772</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158984"/>
          <a:ext cx="647700" cy="21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307268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9176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119291</xdr:rowOff>
    </xdr:from>
    <xdr:to>
      <xdr:col>29</xdr:col>
      <xdr:colOff>177800</xdr:colOff>
      <xdr:row>37</xdr:row>
      <xdr:rowOff>49441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72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168643</xdr:rowOff>
    </xdr:from>
    <xdr:to>
      <xdr:col>26</xdr:col>
      <xdr:colOff>50800</xdr:colOff>
      <xdr:row>37</xdr:row>
      <xdr:rowOff>34284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121893"/>
          <a:ext cx="698500" cy="370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116091</xdr:rowOff>
    </xdr:from>
    <xdr:to>
      <xdr:col>26</xdr:col>
      <xdr:colOff>101600</xdr:colOff>
      <xdr:row>37</xdr:row>
      <xdr:rowOff>46241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227868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382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168643</xdr:rowOff>
    </xdr:from>
    <xdr:to>
      <xdr:col>22</xdr:col>
      <xdr:colOff>114300</xdr:colOff>
      <xdr:row>37</xdr:row>
      <xdr:rowOff>102863</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121893"/>
          <a:ext cx="698500" cy="1056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134512</xdr:rowOff>
    </xdr:from>
    <xdr:to>
      <xdr:col>22</xdr:col>
      <xdr:colOff>165100</xdr:colOff>
      <xdr:row>37</xdr:row>
      <xdr:rowOff>64662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49439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174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102863</xdr:rowOff>
    </xdr:from>
    <xdr:to>
      <xdr:col>18</xdr:col>
      <xdr:colOff>177800</xdr:colOff>
      <xdr:row>37</xdr:row>
      <xdr:rowOff>167634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227563"/>
          <a:ext cx="698500" cy="647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144856</xdr:rowOff>
    </xdr:from>
    <xdr:to>
      <xdr:col>19</xdr:col>
      <xdr:colOff>38100</xdr:colOff>
      <xdr:row>37</xdr:row>
      <xdr:rowOff>75006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256633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866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129940</xdr:rowOff>
    </xdr:from>
    <xdr:to>
      <xdr:col>15</xdr:col>
      <xdr:colOff>101600</xdr:colOff>
      <xdr:row>37</xdr:row>
      <xdr:rowOff>60090</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083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241717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5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4972</xdr:rowOff>
    </xdr:from>
    <xdr:to>
      <xdr:col>29</xdr:col>
      <xdr:colOff>177800</xdr:colOff>
      <xdr:row>37</xdr:row>
      <xdr:rowOff>106572</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296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148499</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01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154934</xdr:rowOff>
    </xdr:from>
    <xdr:to>
      <xdr:col>26</xdr:col>
      <xdr:colOff>101600</xdr:colOff>
      <xdr:row>37</xdr:row>
      <xdr:rowOff>85084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108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69861</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194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117843</xdr:rowOff>
    </xdr:from>
    <xdr:to>
      <xdr:col>22</xdr:col>
      <xdr:colOff>165100</xdr:colOff>
      <xdr:row>37</xdr:row>
      <xdr:rowOff>47993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710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229620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399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52063</xdr:rowOff>
    </xdr:from>
    <xdr:to>
      <xdr:col>19</xdr:col>
      <xdr:colOff>38100</xdr:colOff>
      <xdr:row>37</xdr:row>
      <xdr:rowOff>153663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767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138440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63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116834</xdr:rowOff>
    </xdr:from>
    <xdr:to>
      <xdr:col>15</xdr:col>
      <xdr:colOff>101600</xdr:colOff>
      <xdr:row>37</xdr:row>
      <xdr:rowOff>218434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41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203211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32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29,742
29,358
210.55
25,784,973
24,676,336
776,511
9,543,199
25,494,905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93694</xdr:rowOff>
    </xdr:from>
    <xdr:to>
      <xdr:col>24</xdr:col>
      <xdr:colOff>62865</xdr:colOff>
      <xdr:row>38</xdr:row>
      <xdr:rowOff>3138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37194"/>
          <a:ext cx="1270" cy="1281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6965</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3138</xdr:rowOff>
    </xdr:from>
    <xdr:to>
      <xdr:col>24</xdr:col>
      <xdr:colOff>152400</xdr:colOff>
      <xdr:row>38</xdr:row>
      <xdr:rowOff>3138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40371</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93694</xdr:rowOff>
    </xdr:from>
    <xdr:to>
      <xdr:col>24</xdr:col>
      <xdr:colOff>152400</xdr:colOff>
      <xdr:row>30</xdr:row>
      <xdr:rowOff>93694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3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27602</xdr:rowOff>
    </xdr:from>
    <xdr:to>
      <xdr:col>24</xdr:col>
      <xdr:colOff>63500</xdr:colOff>
      <xdr:row>37</xdr:row>
      <xdr:rowOff>59980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71252"/>
          <a:ext cx="838200" cy="3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153519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54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130642</xdr:rowOff>
    </xdr:from>
    <xdr:to>
      <xdr:col>24</xdr:col>
      <xdr:colOff>114300</xdr:colOff>
      <xdr:row>37</xdr:row>
      <xdr:rowOff>60792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59980</xdr:rowOff>
    </xdr:from>
    <xdr:to>
      <xdr:col>19</xdr:col>
      <xdr:colOff>177800</xdr:colOff>
      <xdr:row>37</xdr:row>
      <xdr:rowOff>69619</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03630"/>
          <a:ext cx="889000" cy="9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162342</xdr:rowOff>
    </xdr:from>
    <xdr:to>
      <xdr:col>20</xdr:col>
      <xdr:colOff>38100</xdr:colOff>
      <xdr:row>37</xdr:row>
      <xdr:rowOff>92492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109019</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109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33984</xdr:rowOff>
    </xdr:from>
    <xdr:to>
      <xdr:col>15</xdr:col>
      <xdr:colOff>50800</xdr:colOff>
      <xdr:row>37</xdr:row>
      <xdr:rowOff>69619</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019300" y="6377634"/>
          <a:ext cx="889000" cy="3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165020</xdr:rowOff>
    </xdr:from>
    <xdr:to>
      <xdr:col>15</xdr:col>
      <xdr:colOff>101600</xdr:colOff>
      <xdr:row>37</xdr:row>
      <xdr:rowOff>95170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111697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11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33984</xdr:rowOff>
    </xdr:from>
    <xdr:to>
      <xdr:col>10</xdr:col>
      <xdr:colOff>114300</xdr:colOff>
      <xdr:row>37</xdr:row>
      <xdr:rowOff>79982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377634"/>
          <a:ext cx="889000" cy="45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167950</xdr:rowOff>
    </xdr:from>
    <xdr:to>
      <xdr:col>10</xdr:col>
      <xdr:colOff>165100</xdr:colOff>
      <xdr:row>37</xdr:row>
      <xdr:rowOff>98100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89227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43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151948</xdr:rowOff>
    </xdr:from>
    <xdr:to>
      <xdr:col>6</xdr:col>
      <xdr:colOff>38100</xdr:colOff>
      <xdr:row>37</xdr:row>
      <xdr:rowOff>82098</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98625</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099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148252</xdr:rowOff>
    </xdr:from>
    <xdr:to>
      <xdr:col>24</xdr:col>
      <xdr:colOff>114300</xdr:colOff>
      <xdr:row>37</xdr:row>
      <xdr:rowOff>78402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2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126679</xdr:rowOff>
    </xdr:from>
    <xdr:ext cx="534377"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9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9180</xdr:rowOff>
    </xdr:from>
    <xdr:to>
      <xdr:col>20</xdr:col>
      <xdr:colOff>38100</xdr:colOff>
      <xdr:row>37</xdr:row>
      <xdr:rowOff>110780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5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101907</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530111" y="644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18819</xdr:rowOff>
    </xdr:from>
    <xdr:to>
      <xdr:col>15</xdr:col>
      <xdr:colOff>101600</xdr:colOff>
      <xdr:row>37</xdr:row>
      <xdr:rowOff>120419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62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111546</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41111" y="6455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154634</xdr:rowOff>
    </xdr:from>
    <xdr:to>
      <xdr:col>10</xdr:col>
      <xdr:colOff>165100</xdr:colOff>
      <xdr:row>37</xdr:row>
      <xdr:rowOff>84784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2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101311</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52111" y="6102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29182</xdr:rowOff>
    </xdr:from>
    <xdr:to>
      <xdr:col>6</xdr:col>
      <xdr:colOff>38100</xdr:colOff>
      <xdr:row>37</xdr:row>
      <xdr:rowOff>130782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7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121909</xdr:rowOff>
    </xdr:from>
    <xdr:ext cx="534377"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63111" y="6465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5594</xdr:rowOff>
    </xdr:from>
    <xdr:to>
      <xdr:col>24</xdr:col>
      <xdr:colOff>62865</xdr:colOff>
      <xdr:row>57</xdr:row>
      <xdr:rowOff>111317</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49544"/>
          <a:ext cx="1270" cy="113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115144</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111317</xdr:rowOff>
    </xdr:from>
    <xdr:to>
      <xdr:col>24</xdr:col>
      <xdr:colOff>152400</xdr:colOff>
      <xdr:row>57</xdr:row>
      <xdr:rowOff>111317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123721</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5594</xdr:rowOff>
    </xdr:from>
    <xdr:to>
      <xdr:col>24</xdr:col>
      <xdr:colOff>152400</xdr:colOff>
      <xdr:row>51</xdr:row>
      <xdr:rowOff>5594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65565</xdr:rowOff>
    </xdr:from>
    <xdr:to>
      <xdr:col>24</xdr:col>
      <xdr:colOff>63500</xdr:colOff>
      <xdr:row>56</xdr:row>
      <xdr:rowOff>66360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666765"/>
          <a:ext cx="838200" cy="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3625</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604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25198</xdr:rowOff>
    </xdr:from>
    <xdr:to>
      <xdr:col>24</xdr:col>
      <xdr:colOff>114300</xdr:colOff>
      <xdr:row>56</xdr:row>
      <xdr:rowOff>126798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2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65565</xdr:rowOff>
    </xdr:from>
    <xdr:to>
      <xdr:col>19</xdr:col>
      <xdr:colOff>177800</xdr:colOff>
      <xdr:row>56</xdr:row>
      <xdr:rowOff>140175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666765"/>
          <a:ext cx="889000" cy="7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41726</xdr:rowOff>
    </xdr:from>
    <xdr:to>
      <xdr:col>20</xdr:col>
      <xdr:colOff>38100</xdr:colOff>
      <xdr:row>56</xdr:row>
      <xdr:rowOff>143326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134453</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25405</xdr:rowOff>
    </xdr:from>
    <xdr:to>
      <xdr:col>15</xdr:col>
      <xdr:colOff>50800</xdr:colOff>
      <xdr:row>56</xdr:row>
      <xdr:rowOff>140175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019300" y="8940805"/>
          <a:ext cx="889000" cy="800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26835</xdr:rowOff>
    </xdr:from>
    <xdr:to>
      <xdr:col>15</xdr:col>
      <xdr:colOff>101600</xdr:colOff>
      <xdr:row>56</xdr:row>
      <xdr:rowOff>128435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144962</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40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25405</xdr:rowOff>
    </xdr:from>
    <xdr:to>
      <xdr:col>10</xdr:col>
      <xdr:colOff>114300</xdr:colOff>
      <xdr:row>53</xdr:row>
      <xdr:rowOff>43848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8940805"/>
          <a:ext cx="889000" cy="189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43422</xdr:rowOff>
    </xdr:from>
    <xdr:to>
      <xdr:col>10</xdr:col>
      <xdr:colOff>165100</xdr:colOff>
      <xdr:row>56</xdr:row>
      <xdr:rowOff>145022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136149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43884</xdr:rowOff>
    </xdr:from>
    <xdr:to>
      <xdr:col>6</xdr:col>
      <xdr:colOff>38100</xdr:colOff>
      <xdr:row>56</xdr:row>
      <xdr:rowOff>145484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45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136611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737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15560</xdr:rowOff>
    </xdr:from>
    <xdr:to>
      <xdr:col>24</xdr:col>
      <xdr:colOff>114300</xdr:colOff>
      <xdr:row>56</xdr:row>
      <xdr:rowOff>117160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61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38437</xdr:rowOff>
    </xdr:from>
    <xdr:ext cx="534377"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46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14765</xdr:rowOff>
    </xdr:from>
    <xdr:to>
      <xdr:col>20</xdr:col>
      <xdr:colOff>38100</xdr:colOff>
      <xdr:row>56</xdr:row>
      <xdr:rowOff>116365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61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132892</xdr:rowOff>
    </xdr:from>
    <xdr:ext cx="534377"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530111" y="9391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89375</xdr:rowOff>
    </xdr:from>
    <xdr:to>
      <xdr:col>15</xdr:col>
      <xdr:colOff>101600</xdr:colOff>
      <xdr:row>57</xdr:row>
      <xdr:rowOff>19525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69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10652</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41111" y="978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146055</xdr:rowOff>
    </xdr:from>
    <xdr:to>
      <xdr:col>10</xdr:col>
      <xdr:colOff>165100</xdr:colOff>
      <xdr:row>52</xdr:row>
      <xdr:rowOff>76205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88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92732</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866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164498</xdr:rowOff>
    </xdr:from>
    <xdr:to>
      <xdr:col>6</xdr:col>
      <xdr:colOff>38100</xdr:colOff>
      <xdr:row>53</xdr:row>
      <xdr:rowOff>94648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079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111175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88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117602</xdr:rowOff>
    </xdr:from>
    <xdr:to>
      <xdr:col>24</xdr:col>
      <xdr:colOff>62865</xdr:colOff>
      <xdr:row>79</xdr:row>
      <xdr:rowOff>41763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90552"/>
          <a:ext cx="1270" cy="1295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45590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90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41763</xdr:rowOff>
    </xdr:from>
    <xdr:to>
      <xdr:col>24</xdr:col>
      <xdr:colOff>152400</xdr:colOff>
      <xdr:row>79</xdr:row>
      <xdr:rowOff>41763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64279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117602</xdr:rowOff>
    </xdr:from>
    <xdr:to>
      <xdr:col>24</xdr:col>
      <xdr:colOff>152400</xdr:colOff>
      <xdr:row>71</xdr:row>
      <xdr:rowOff>117602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9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119278</xdr:rowOff>
    </xdr:from>
    <xdr:to>
      <xdr:col>24</xdr:col>
      <xdr:colOff>63500</xdr:colOff>
      <xdr:row>78</xdr:row>
      <xdr:rowOff>140785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492378"/>
          <a:ext cx="838200" cy="21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34129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35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11252</xdr:rowOff>
    </xdr:from>
    <xdr:to>
      <xdr:col>24</xdr:col>
      <xdr:colOff>114300</xdr:colOff>
      <xdr:row>78</xdr:row>
      <xdr:rowOff>112852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8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140785</xdr:rowOff>
    </xdr:from>
    <xdr:to>
      <xdr:col>19</xdr:col>
      <xdr:colOff>177800</xdr:colOff>
      <xdr:row>78</xdr:row>
      <xdr:rowOff>155817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13885"/>
          <a:ext cx="889000" cy="1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21216</xdr:rowOff>
    </xdr:from>
    <xdr:to>
      <xdr:col>20</xdr:col>
      <xdr:colOff>38100</xdr:colOff>
      <xdr:row>78</xdr:row>
      <xdr:rowOff>122816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139343</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169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155817</xdr:rowOff>
    </xdr:from>
    <xdr:to>
      <xdr:col>15</xdr:col>
      <xdr:colOff>50800</xdr:colOff>
      <xdr:row>79</xdr:row>
      <xdr:rowOff>8255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28917"/>
          <a:ext cx="889000" cy="2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20434</xdr:rowOff>
    </xdr:from>
    <xdr:to>
      <xdr:col>15</xdr:col>
      <xdr:colOff>101600</xdr:colOff>
      <xdr:row>78</xdr:row>
      <xdr:rowOff>122034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138561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168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8255</xdr:rowOff>
    </xdr:from>
    <xdr:to>
      <xdr:col>10</xdr:col>
      <xdr:colOff>114300</xdr:colOff>
      <xdr:row>79</xdr:row>
      <xdr:rowOff>11512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52805"/>
          <a:ext cx="889000" cy="3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21349</xdr:rowOff>
    </xdr:from>
    <xdr:to>
      <xdr:col>10</xdr:col>
      <xdr:colOff>165100</xdr:colOff>
      <xdr:row>78</xdr:row>
      <xdr:rowOff>122949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9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139476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169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10776</xdr:rowOff>
    </xdr:from>
    <xdr:to>
      <xdr:col>6</xdr:col>
      <xdr:colOff>38100</xdr:colOff>
      <xdr:row>78</xdr:row>
      <xdr:rowOff>112376</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128903</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15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68478</xdr:rowOff>
    </xdr:from>
    <xdr:to>
      <xdr:col>24</xdr:col>
      <xdr:colOff>114300</xdr:colOff>
      <xdr:row>78</xdr:row>
      <xdr:rowOff>170078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4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161129</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362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89985</xdr:rowOff>
    </xdr:from>
    <xdr:to>
      <xdr:col>20</xdr:col>
      <xdr:colOff>38100</xdr:colOff>
      <xdr:row>79</xdr:row>
      <xdr:rowOff>20135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46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11262</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555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105017</xdr:rowOff>
    </xdr:from>
    <xdr:to>
      <xdr:col>15</xdr:col>
      <xdr:colOff>101600</xdr:colOff>
      <xdr:row>79</xdr:row>
      <xdr:rowOff>35167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47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26294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570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128905</xdr:rowOff>
    </xdr:from>
    <xdr:to>
      <xdr:col>10</xdr:col>
      <xdr:colOff>165100</xdr:colOff>
      <xdr:row>79</xdr:row>
      <xdr:rowOff>59055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02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50182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59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132162</xdr:rowOff>
    </xdr:from>
    <xdr:to>
      <xdr:col>6</xdr:col>
      <xdr:colOff>38100</xdr:colOff>
      <xdr:row>79</xdr:row>
      <xdr:rowOff>62312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05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53439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597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44628</xdr:rowOff>
    </xdr:from>
    <xdr:to>
      <xdr:col>24</xdr:col>
      <xdr:colOff>62865</xdr:colOff>
      <xdr:row>98</xdr:row>
      <xdr:rowOff>25929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46578"/>
          <a:ext cx="1270" cy="118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29756</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25929</xdr:rowOff>
    </xdr:from>
    <xdr:to>
      <xdr:col>24</xdr:col>
      <xdr:colOff>152400</xdr:colOff>
      <xdr:row>98</xdr:row>
      <xdr:rowOff>25929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2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162755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2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44628</xdr:rowOff>
    </xdr:from>
    <xdr:to>
      <xdr:col>24</xdr:col>
      <xdr:colOff>152400</xdr:colOff>
      <xdr:row>91</xdr:row>
      <xdr:rowOff>44628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4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11195</xdr:rowOff>
    </xdr:from>
    <xdr:to>
      <xdr:col>24</xdr:col>
      <xdr:colOff>63500</xdr:colOff>
      <xdr:row>95</xdr:row>
      <xdr:rowOff>20168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298945"/>
          <a:ext cx="838200" cy="8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93361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3811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114934</xdr:rowOff>
    </xdr:from>
    <xdr:to>
      <xdr:col>24</xdr:col>
      <xdr:colOff>114300</xdr:colOff>
      <xdr:row>96</xdr:row>
      <xdr:rowOff>45084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0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20168</xdr:rowOff>
    </xdr:from>
    <xdr:to>
      <xdr:col>19</xdr:col>
      <xdr:colOff>177800</xdr:colOff>
      <xdr:row>95</xdr:row>
      <xdr:rowOff>112914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307918"/>
          <a:ext cx="889000" cy="9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150394</xdr:rowOff>
    </xdr:from>
    <xdr:to>
      <xdr:col>20</xdr:col>
      <xdr:colOff>38100</xdr:colOff>
      <xdr:row>96</xdr:row>
      <xdr:rowOff>80544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71671</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530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4826</xdr:rowOff>
    </xdr:from>
    <xdr:to>
      <xdr:col>15</xdr:col>
      <xdr:colOff>50800</xdr:colOff>
      <xdr:row>95</xdr:row>
      <xdr:rowOff>112914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292576"/>
          <a:ext cx="889000" cy="10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62480</xdr:rowOff>
    </xdr:from>
    <xdr:to>
      <xdr:col>15</xdr:col>
      <xdr:colOff>101600</xdr:colOff>
      <xdr:row>96</xdr:row>
      <xdr:rowOff>164080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155207</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614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4826</xdr:rowOff>
    </xdr:from>
    <xdr:to>
      <xdr:col>10</xdr:col>
      <xdr:colOff>114300</xdr:colOff>
      <xdr:row>95</xdr:row>
      <xdr:rowOff>127355</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292576"/>
          <a:ext cx="889000" cy="122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161765</xdr:rowOff>
    </xdr:from>
    <xdr:to>
      <xdr:col>10</xdr:col>
      <xdr:colOff>165100</xdr:colOff>
      <xdr:row>96</xdr:row>
      <xdr:rowOff>91915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83042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5422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113340</xdr:rowOff>
    </xdr:from>
    <xdr:to>
      <xdr:col>6</xdr:col>
      <xdr:colOff>38100</xdr:colOff>
      <xdr:row>97</xdr:row>
      <xdr:rowOff>43490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57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34617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30795" y="16665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131845</xdr:rowOff>
    </xdr:from>
    <xdr:to>
      <xdr:col>24</xdr:col>
      <xdr:colOff>114300</xdr:colOff>
      <xdr:row>95</xdr:row>
      <xdr:rowOff>61995</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24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154722</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099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140818</xdr:rowOff>
    </xdr:from>
    <xdr:to>
      <xdr:col>20</xdr:col>
      <xdr:colOff>38100</xdr:colOff>
      <xdr:row>95</xdr:row>
      <xdr:rowOff>70968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25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87495</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03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62114</xdr:rowOff>
    </xdr:from>
    <xdr:to>
      <xdr:col>15</xdr:col>
      <xdr:colOff>101600</xdr:colOff>
      <xdr:row>95</xdr:row>
      <xdr:rowOff>163714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34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8791</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12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125476</xdr:rowOff>
    </xdr:from>
    <xdr:to>
      <xdr:col>10</xdr:col>
      <xdr:colOff>165100</xdr:colOff>
      <xdr:row>95</xdr:row>
      <xdr:rowOff>55626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24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72153</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01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76555</xdr:rowOff>
    </xdr:from>
    <xdr:to>
      <xdr:col>6</xdr:col>
      <xdr:colOff>38100</xdr:colOff>
      <xdr:row>96</xdr:row>
      <xdr:rowOff>6705</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36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23232</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30795" y="16139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90185</xdr:rowOff>
    </xdr:from>
    <xdr:to>
      <xdr:col>54</xdr:col>
      <xdr:colOff>189865</xdr:colOff>
      <xdr:row>38</xdr:row>
      <xdr:rowOff>58813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05135"/>
          <a:ext cx="1270" cy="1168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62640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7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58813</xdr:rowOff>
    </xdr:from>
    <xdr:to>
      <xdr:col>55</xdr:col>
      <xdr:colOff>88900</xdr:colOff>
      <xdr:row>38</xdr:row>
      <xdr:rowOff>58813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7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36862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18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90185</xdr:rowOff>
    </xdr:from>
    <xdr:to>
      <xdr:col>55</xdr:col>
      <xdr:colOff>88900</xdr:colOff>
      <xdr:row>31</xdr:row>
      <xdr:rowOff>90185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0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100034</xdr:rowOff>
    </xdr:from>
    <xdr:to>
      <xdr:col>55</xdr:col>
      <xdr:colOff>0</xdr:colOff>
      <xdr:row>37</xdr:row>
      <xdr:rowOff>118071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443684"/>
          <a:ext cx="838200" cy="1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15178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187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163751</xdr:rowOff>
    </xdr:from>
    <xdr:to>
      <xdr:col>55</xdr:col>
      <xdr:colOff>50800</xdr:colOff>
      <xdr:row>37</xdr:row>
      <xdr:rowOff>93901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83015</xdr:rowOff>
    </xdr:from>
    <xdr:to>
      <xdr:col>50</xdr:col>
      <xdr:colOff>114300</xdr:colOff>
      <xdr:row>37</xdr:row>
      <xdr:rowOff>100034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8750300" y="6426665"/>
          <a:ext cx="889000" cy="17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167234</xdr:rowOff>
    </xdr:from>
    <xdr:to>
      <xdr:col>50</xdr:col>
      <xdr:colOff>165100</xdr:colOff>
      <xdr:row>37</xdr:row>
      <xdr:rowOff>97384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113911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11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124742</xdr:rowOff>
    </xdr:from>
    <xdr:to>
      <xdr:col>45</xdr:col>
      <xdr:colOff>177800</xdr:colOff>
      <xdr:row>37</xdr:row>
      <xdr:rowOff>83015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6296942"/>
          <a:ext cx="889000" cy="129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162525</xdr:rowOff>
    </xdr:from>
    <xdr:to>
      <xdr:col>46</xdr:col>
      <xdr:colOff>38100</xdr:colOff>
      <xdr:row>37</xdr:row>
      <xdr:rowOff>92675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109202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109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164454</xdr:rowOff>
    </xdr:from>
    <xdr:to>
      <xdr:col>41</xdr:col>
      <xdr:colOff>50800</xdr:colOff>
      <xdr:row>36</xdr:row>
      <xdr:rowOff>124742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993754"/>
          <a:ext cx="889000" cy="303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6040</xdr:rowOff>
    </xdr:from>
    <xdr:to>
      <xdr:col>41</xdr:col>
      <xdr:colOff>101600</xdr:colOff>
      <xdr:row>37</xdr:row>
      <xdr:rowOff>107640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98767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118401</xdr:rowOff>
    </xdr:from>
    <xdr:to>
      <xdr:col>36</xdr:col>
      <xdr:colOff>165100</xdr:colOff>
      <xdr:row>35</xdr:row>
      <xdr:rowOff>48551</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4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39678</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04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67271</xdr:rowOff>
    </xdr:from>
    <xdr:to>
      <xdr:col>55</xdr:col>
      <xdr:colOff>50800</xdr:colOff>
      <xdr:row>37</xdr:row>
      <xdr:rowOff>168870</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41092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153648</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325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49234</xdr:rowOff>
    </xdr:from>
    <xdr:to>
      <xdr:col>50</xdr:col>
      <xdr:colOff>165100</xdr:colOff>
      <xdr:row>37</xdr:row>
      <xdr:rowOff>150834</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39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141961</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48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32215</xdr:rowOff>
    </xdr:from>
    <xdr:to>
      <xdr:col>46</xdr:col>
      <xdr:colOff>38100</xdr:colOff>
      <xdr:row>37</xdr:row>
      <xdr:rowOff>133815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37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124942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468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73942</xdr:rowOff>
    </xdr:from>
    <xdr:to>
      <xdr:col>41</xdr:col>
      <xdr:colOff>101600</xdr:colOff>
      <xdr:row>37</xdr:row>
      <xdr:rowOff>4092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6246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20619</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6021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113654</xdr:rowOff>
    </xdr:from>
    <xdr:to>
      <xdr:col>36</xdr:col>
      <xdr:colOff>165100</xdr:colOff>
      <xdr:row>35</xdr:row>
      <xdr:rowOff>43804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94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60331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718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105634</xdr:rowOff>
    </xdr:from>
    <xdr:to>
      <xdr:col>54</xdr:col>
      <xdr:colOff>189865</xdr:colOff>
      <xdr:row>58</xdr:row>
      <xdr:rowOff>88420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78134"/>
          <a:ext cx="1270" cy="1354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92247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88420</xdr:rowOff>
    </xdr:from>
    <xdr:to>
      <xdr:col>55</xdr:col>
      <xdr:colOff>88900</xdr:colOff>
      <xdr:row>58</xdr:row>
      <xdr:rowOff>88420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52311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53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105634</xdr:rowOff>
    </xdr:from>
    <xdr:to>
      <xdr:col>55</xdr:col>
      <xdr:colOff>88900</xdr:colOff>
      <xdr:row>50</xdr:row>
      <xdr:rowOff>105634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74357</xdr:rowOff>
    </xdr:from>
    <xdr:to>
      <xdr:col>55</xdr:col>
      <xdr:colOff>0</xdr:colOff>
      <xdr:row>54</xdr:row>
      <xdr:rowOff>111427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332657"/>
          <a:ext cx="838200" cy="37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30925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632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52498</xdr:rowOff>
    </xdr:from>
    <xdr:to>
      <xdr:col>55</xdr:col>
      <xdr:colOff>50800</xdr:colOff>
      <xdr:row>56</xdr:row>
      <xdr:rowOff>154098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5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74357</xdr:rowOff>
    </xdr:from>
    <xdr:to>
      <xdr:col>50</xdr:col>
      <xdr:colOff>114300</xdr:colOff>
      <xdr:row>57</xdr:row>
      <xdr:rowOff>13444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332657"/>
          <a:ext cx="889000" cy="453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103306</xdr:rowOff>
    </xdr:from>
    <xdr:to>
      <xdr:col>50</xdr:col>
      <xdr:colOff>165100</xdr:colOff>
      <xdr:row>57</xdr:row>
      <xdr:rowOff>33456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0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24583</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79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12447</xdr:rowOff>
    </xdr:from>
    <xdr:to>
      <xdr:col>45</xdr:col>
      <xdr:colOff>177800</xdr:colOff>
      <xdr:row>57</xdr:row>
      <xdr:rowOff>13444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442197"/>
          <a:ext cx="889000" cy="343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88927</xdr:rowOff>
    </xdr:from>
    <xdr:to>
      <xdr:col>46</xdr:col>
      <xdr:colOff>38100</xdr:colOff>
      <xdr:row>57</xdr:row>
      <xdr:rowOff>19077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35604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12447</xdr:rowOff>
    </xdr:from>
    <xdr:to>
      <xdr:col>41</xdr:col>
      <xdr:colOff>50800</xdr:colOff>
      <xdr:row>58</xdr:row>
      <xdr:rowOff>35723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6972300" y="9442197"/>
          <a:ext cx="889000" cy="53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105912</xdr:rowOff>
    </xdr:from>
    <xdr:to>
      <xdr:col>41</xdr:col>
      <xdr:colOff>101600</xdr:colOff>
      <xdr:row>57</xdr:row>
      <xdr:rowOff>36062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27189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7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43354</xdr:rowOff>
    </xdr:from>
    <xdr:to>
      <xdr:col>36</xdr:col>
      <xdr:colOff>165100</xdr:colOff>
      <xdr:row>56</xdr:row>
      <xdr:rowOff>144954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4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161481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419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60627</xdr:rowOff>
    </xdr:from>
    <xdr:to>
      <xdr:col>55</xdr:col>
      <xdr:colOff>50800</xdr:colOff>
      <xdr:row>54</xdr:row>
      <xdr:rowOff>162227</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31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83504</xdr:rowOff>
    </xdr:from>
    <xdr:ext cx="599010"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170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23557</xdr:rowOff>
    </xdr:from>
    <xdr:to>
      <xdr:col>50</xdr:col>
      <xdr:colOff>165100</xdr:colOff>
      <xdr:row>54</xdr:row>
      <xdr:rowOff>125157</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28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141684</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39795" y="9057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134094</xdr:rowOff>
    </xdr:from>
    <xdr:to>
      <xdr:col>46</xdr:col>
      <xdr:colOff>38100</xdr:colOff>
      <xdr:row>57</xdr:row>
      <xdr:rowOff>64244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3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55371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82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133097</xdr:rowOff>
    </xdr:from>
    <xdr:to>
      <xdr:col>41</xdr:col>
      <xdr:colOff>101600</xdr:colOff>
      <xdr:row>55</xdr:row>
      <xdr:rowOff>63247</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39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79774</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9166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156373</xdr:rowOff>
    </xdr:from>
    <xdr:to>
      <xdr:col>36</xdr:col>
      <xdr:colOff>165100</xdr:colOff>
      <xdr:row>58</xdr:row>
      <xdr:rowOff>86523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929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77650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705111" y="1002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21737</xdr:rowOff>
    </xdr:from>
    <xdr:to>
      <xdr:col>54</xdr:col>
      <xdr:colOff>189865</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94687"/>
          <a:ext cx="1270" cy="1203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139864</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21737</xdr:rowOff>
    </xdr:from>
    <xdr:to>
      <xdr:col>55</xdr:col>
      <xdr:colOff>88900</xdr:colOff>
      <xdr:row>71</xdr:row>
      <xdr:rowOff>21737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9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72275</xdr:rowOff>
    </xdr:from>
    <xdr:to>
      <xdr:col>55</xdr:col>
      <xdr:colOff>0</xdr:colOff>
      <xdr:row>76</xdr:row>
      <xdr:rowOff>149461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2931025"/>
          <a:ext cx="838200" cy="24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153063</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183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3186</xdr:rowOff>
    </xdr:from>
    <xdr:to>
      <xdr:col>55</xdr:col>
      <xdr:colOff>50800</xdr:colOff>
      <xdr:row>77</xdr:row>
      <xdr:rowOff>104786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72275</xdr:rowOff>
    </xdr:from>
    <xdr:to>
      <xdr:col>50</xdr:col>
      <xdr:colOff>114300</xdr:colOff>
      <xdr:row>77</xdr:row>
      <xdr:rowOff>161297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8750300" y="12931025"/>
          <a:ext cx="889000" cy="43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30459</xdr:rowOff>
    </xdr:from>
    <xdr:to>
      <xdr:col>50</xdr:col>
      <xdr:colOff>165100</xdr:colOff>
      <xdr:row>77</xdr:row>
      <xdr:rowOff>132059</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3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123186</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324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146638</xdr:rowOff>
    </xdr:from>
    <xdr:to>
      <xdr:col>45</xdr:col>
      <xdr:colOff>177800</xdr:colOff>
      <xdr:row>77</xdr:row>
      <xdr:rowOff>161297</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7861300" y="12833938"/>
          <a:ext cx="889000" cy="529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48620</xdr:rowOff>
    </xdr:from>
    <xdr:to>
      <xdr:col>46</xdr:col>
      <xdr:colOff>38100</xdr:colOff>
      <xdr:row>77</xdr:row>
      <xdr:rowOff>150220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5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166747</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02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146638</xdr:rowOff>
    </xdr:from>
    <xdr:to>
      <xdr:col>41</xdr:col>
      <xdr:colOff>50800</xdr:colOff>
      <xdr:row>78</xdr:row>
      <xdr:rowOff>20348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6972300" y="12833938"/>
          <a:ext cx="889000" cy="559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41025</xdr:rowOff>
    </xdr:from>
    <xdr:to>
      <xdr:col>41</xdr:col>
      <xdr:colOff>101600</xdr:colOff>
      <xdr:row>77</xdr:row>
      <xdr:rowOff>142625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4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133752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33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40689</xdr:rowOff>
    </xdr:from>
    <xdr:to>
      <xdr:col>36</xdr:col>
      <xdr:colOff>165100</xdr:colOff>
      <xdr:row>77</xdr:row>
      <xdr:rowOff>142289</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158816</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01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98661</xdr:rowOff>
    </xdr:from>
    <xdr:to>
      <xdr:col>55</xdr:col>
      <xdr:colOff>50800</xdr:colOff>
      <xdr:row>77</xdr:row>
      <xdr:rowOff>28811</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12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121538</xdr:rowOff>
    </xdr:from>
    <xdr:ext cx="534377"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298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21475</xdr:rowOff>
    </xdr:from>
    <xdr:to>
      <xdr:col>50</xdr:col>
      <xdr:colOff>165100</xdr:colOff>
      <xdr:row>75</xdr:row>
      <xdr:rowOff>123075</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288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139602</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655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110497</xdr:rowOff>
    </xdr:from>
    <xdr:to>
      <xdr:col>46</xdr:col>
      <xdr:colOff>38100</xdr:colOff>
      <xdr:row>78</xdr:row>
      <xdr:rowOff>40647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31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31774</xdr:rowOff>
    </xdr:from>
    <xdr:ext cx="469744"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515428" y="13404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95838</xdr:rowOff>
    </xdr:from>
    <xdr:to>
      <xdr:col>41</xdr:col>
      <xdr:colOff>101600</xdr:colOff>
      <xdr:row>75</xdr:row>
      <xdr:rowOff>25988</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2783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42515</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5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140998</xdr:rowOff>
    </xdr:from>
    <xdr:to>
      <xdr:col>36</xdr:col>
      <xdr:colOff>165100</xdr:colOff>
      <xdr:row>78</xdr:row>
      <xdr:rowOff>71148</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334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78</xdr:row>
      <xdr:rowOff>62275</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3017" y="134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104158</xdr:rowOff>
    </xdr:from>
    <xdr:to>
      <xdr:col>54</xdr:col>
      <xdr:colOff>189865</xdr:colOff>
      <xdr:row>98</xdr:row>
      <xdr:rowOff>15370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10475595" y="15534658"/>
          <a:ext cx="1270" cy="128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19197</xdr:rowOff>
    </xdr:from>
    <xdr:ext cx="469744" cy="259045"/>
    <xdr:sp macro="" textlink="">
      <xdr:nvSpPr>
        <xdr:cNvPr id="446" name="普通建設事業費 （ うち更新整備　）最小値テキスト">
          <a:extLst>
            <a:ext uri="{FF2B5EF4-FFF2-40B4-BE49-F238E27FC236}">
              <a16:creationId xmlns:a16="http://schemas.microsoft.com/office/drawing/2014/main" id="{00000000-0008-0000-0600-0000BE010000}"/>
            </a:ext>
          </a:extLst>
        </xdr:cNvPr>
        <xdr:cNvSpPr txBox="1"/>
      </xdr:nvSpPr>
      <xdr:spPr>
        <a:xfrm>
          <a:off x="10528300" y="1682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15370</xdr:rowOff>
    </xdr:from>
    <xdr:to>
      <xdr:col>55</xdr:col>
      <xdr:colOff>88900</xdr:colOff>
      <xdr:row>98</xdr:row>
      <xdr:rowOff>15370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10388600" y="1681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50835</xdr:rowOff>
    </xdr:from>
    <xdr:ext cx="599010" cy="259045"/>
    <xdr:sp macro="" textlink="">
      <xdr:nvSpPr>
        <xdr:cNvPr id="448" name="普通建設事業費 （ うち更新整備　）最大値テキスト">
          <a:extLst>
            <a:ext uri="{FF2B5EF4-FFF2-40B4-BE49-F238E27FC236}">
              <a16:creationId xmlns:a16="http://schemas.microsoft.com/office/drawing/2014/main" id="{00000000-0008-0000-0600-0000C0010000}"/>
            </a:ext>
          </a:extLst>
        </xdr:cNvPr>
        <xdr:cNvSpPr txBox="1"/>
      </xdr:nvSpPr>
      <xdr:spPr>
        <a:xfrm>
          <a:off x="10528300" y="1530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104158</xdr:rowOff>
    </xdr:from>
    <xdr:to>
      <xdr:col>55</xdr:col>
      <xdr:colOff>88900</xdr:colOff>
      <xdr:row>90</xdr:row>
      <xdr:rowOff>104158</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55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93597</xdr:rowOff>
    </xdr:from>
    <xdr:to>
      <xdr:col>55</xdr:col>
      <xdr:colOff>0</xdr:colOff>
      <xdr:row>95</xdr:row>
      <xdr:rowOff>144940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9639300" y="16381347"/>
          <a:ext cx="838200" cy="51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22265</xdr:rowOff>
    </xdr:from>
    <xdr:ext cx="534377" cy="259045"/>
    <xdr:sp macro="" textlink="">
      <xdr:nvSpPr>
        <xdr:cNvPr id="451" name="普通建設事業費 （ うち更新整備　）平均値テキスト">
          <a:extLst>
            <a:ext uri="{FF2B5EF4-FFF2-40B4-BE49-F238E27FC236}">
              <a16:creationId xmlns:a16="http://schemas.microsoft.com/office/drawing/2014/main" id="{00000000-0008-0000-0600-0000C3010000}"/>
            </a:ext>
          </a:extLst>
        </xdr:cNvPr>
        <xdr:cNvSpPr txBox="1"/>
      </xdr:nvSpPr>
      <xdr:spPr>
        <a:xfrm>
          <a:off x="10528300" y="16481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43838</xdr:rowOff>
    </xdr:from>
    <xdr:to>
      <xdr:col>55</xdr:col>
      <xdr:colOff>50800</xdr:colOff>
      <xdr:row>96</xdr:row>
      <xdr:rowOff>145438</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10426700" y="1650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144940</xdr:rowOff>
    </xdr:from>
    <xdr:to>
      <xdr:col>50</xdr:col>
      <xdr:colOff>114300</xdr:colOff>
      <xdr:row>96</xdr:row>
      <xdr:rowOff>124470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8750300" y="16432690"/>
          <a:ext cx="889000" cy="15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73636</xdr:rowOff>
    </xdr:from>
    <xdr:to>
      <xdr:col>50</xdr:col>
      <xdr:colOff>165100</xdr:colOff>
      <xdr:row>97</xdr:row>
      <xdr:rowOff>3786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9588500" y="1653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166363</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9372111" y="1662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124470</xdr:rowOff>
    </xdr:from>
    <xdr:to>
      <xdr:col>45</xdr:col>
      <xdr:colOff>177800</xdr:colOff>
      <xdr:row>96</xdr:row>
      <xdr:rowOff>151096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61300" y="16583670"/>
          <a:ext cx="889000" cy="26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44031</xdr:rowOff>
    </xdr:from>
    <xdr:to>
      <xdr:col>46</xdr:col>
      <xdr:colOff>38100</xdr:colOff>
      <xdr:row>96</xdr:row>
      <xdr:rowOff>145631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99500" y="165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162158</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83111" y="1627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151096</xdr:rowOff>
    </xdr:from>
    <xdr:to>
      <xdr:col>41</xdr:col>
      <xdr:colOff>50800</xdr:colOff>
      <xdr:row>97</xdr:row>
      <xdr:rowOff>83550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6972300" y="16610296"/>
          <a:ext cx="889000" cy="103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64160</xdr:rowOff>
    </xdr:from>
    <xdr:to>
      <xdr:col>41</xdr:col>
      <xdr:colOff>101600</xdr:colOff>
      <xdr:row>96</xdr:row>
      <xdr:rowOff>165760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10500" y="1652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10837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594111" y="1629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164675</xdr:rowOff>
    </xdr:from>
    <xdr:to>
      <xdr:col>36</xdr:col>
      <xdr:colOff>165100</xdr:colOff>
      <xdr:row>96</xdr:row>
      <xdr:rowOff>94825</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6921500" y="164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111352</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705111" y="1622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42797</xdr:rowOff>
    </xdr:from>
    <xdr:to>
      <xdr:col>55</xdr:col>
      <xdr:colOff>50800</xdr:colOff>
      <xdr:row>95</xdr:row>
      <xdr:rowOff>144397</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0426700" y="16330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65674</xdr:rowOff>
    </xdr:from>
    <xdr:ext cx="534377" cy="259045"/>
    <xdr:sp macro="" textlink="">
      <xdr:nvSpPr>
        <xdr:cNvPr id="470" name="普通建設事業費 （ うち更新整備　）該当値テキスト">
          <a:extLst>
            <a:ext uri="{FF2B5EF4-FFF2-40B4-BE49-F238E27FC236}">
              <a16:creationId xmlns:a16="http://schemas.microsoft.com/office/drawing/2014/main" id="{00000000-0008-0000-0600-0000D6010000}"/>
            </a:ext>
          </a:extLst>
        </xdr:cNvPr>
        <xdr:cNvSpPr txBox="1"/>
      </xdr:nvSpPr>
      <xdr:spPr>
        <a:xfrm>
          <a:off x="10528300" y="1618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94140</xdr:rowOff>
    </xdr:from>
    <xdr:to>
      <xdr:col>50</xdr:col>
      <xdr:colOff>165100</xdr:colOff>
      <xdr:row>96</xdr:row>
      <xdr:rowOff>24290</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9588500" y="1638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40817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157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73670</xdr:rowOff>
    </xdr:from>
    <xdr:to>
      <xdr:col>46</xdr:col>
      <xdr:colOff>38100</xdr:colOff>
      <xdr:row>97</xdr:row>
      <xdr:rowOff>3820</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8699500" y="16532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166397</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2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100296</xdr:rowOff>
    </xdr:from>
    <xdr:to>
      <xdr:col>41</xdr:col>
      <xdr:colOff>101600</xdr:colOff>
      <xdr:row>97</xdr:row>
      <xdr:rowOff>30446</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7810500" y="1655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21573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52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32750</xdr:rowOff>
    </xdr:from>
    <xdr:to>
      <xdr:col>36</xdr:col>
      <xdr:colOff>165100</xdr:colOff>
      <xdr:row>97</xdr:row>
      <xdr:rowOff>134350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6921500" y="1666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125477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56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災害復旧事業費グラフ枠">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11932</xdr:rowOff>
    </xdr:from>
    <xdr:to>
      <xdr:col>85</xdr:col>
      <xdr:colOff>126364</xdr:colOff>
      <xdr:row>39</xdr:row>
      <xdr:rowOff>44450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flipV="1">
          <a:off x="16317595" y="5498332"/>
          <a:ext cx="1269" cy="12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3" name="災害復旧事業費最小値テキスト">
          <a:extLst>
            <a:ext uri="{FF2B5EF4-FFF2-40B4-BE49-F238E27FC236}">
              <a16:creationId xmlns:a16="http://schemas.microsoft.com/office/drawing/2014/main" id="{00000000-0008-0000-0600-0000F7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130059</xdr:rowOff>
    </xdr:from>
    <xdr:ext cx="534377" cy="259045"/>
    <xdr:sp macro="" textlink="">
      <xdr:nvSpPr>
        <xdr:cNvPr id="505" name="災害復旧事業費最大値テキスト">
          <a:extLst>
            <a:ext uri="{FF2B5EF4-FFF2-40B4-BE49-F238E27FC236}">
              <a16:creationId xmlns:a16="http://schemas.microsoft.com/office/drawing/2014/main" id="{00000000-0008-0000-0600-0000F9010000}"/>
            </a:ext>
          </a:extLst>
        </xdr:cNvPr>
        <xdr:cNvSpPr txBox="1"/>
      </xdr:nvSpPr>
      <xdr:spPr>
        <a:xfrm>
          <a:off x="16370300" y="5273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11932</xdr:rowOff>
    </xdr:from>
    <xdr:to>
      <xdr:col>86</xdr:col>
      <xdr:colOff>25400</xdr:colOff>
      <xdr:row>32</xdr:row>
      <xdr:rowOff>11932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549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135852</xdr:rowOff>
    </xdr:from>
    <xdr:to>
      <xdr:col>85</xdr:col>
      <xdr:colOff>127000</xdr:colOff>
      <xdr:row>37</xdr:row>
      <xdr:rowOff>31058</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5481300" y="5965152"/>
          <a:ext cx="838200" cy="409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47191</xdr:rowOff>
    </xdr:from>
    <xdr:ext cx="469744" cy="259045"/>
    <xdr:sp macro="" textlink="">
      <xdr:nvSpPr>
        <xdr:cNvPr id="508" name="災害復旧事業費平均値テキスト">
          <a:extLst>
            <a:ext uri="{FF2B5EF4-FFF2-40B4-BE49-F238E27FC236}">
              <a16:creationId xmlns:a16="http://schemas.microsoft.com/office/drawing/2014/main" id="{00000000-0008-0000-0600-0000FC010000}"/>
            </a:ext>
          </a:extLst>
        </xdr:cNvPr>
        <xdr:cNvSpPr txBox="1"/>
      </xdr:nvSpPr>
      <xdr:spPr>
        <a:xfrm>
          <a:off x="16370300" y="65622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68764</xdr:rowOff>
    </xdr:from>
    <xdr:to>
      <xdr:col>85</xdr:col>
      <xdr:colOff>177800</xdr:colOff>
      <xdr:row>38</xdr:row>
      <xdr:rowOff>170364</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6268700" y="6583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35116</xdr:rowOff>
    </xdr:from>
    <xdr:to>
      <xdr:col>81</xdr:col>
      <xdr:colOff>50800</xdr:colOff>
      <xdr:row>34</xdr:row>
      <xdr:rowOff>135852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4592300" y="5350066"/>
          <a:ext cx="8890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88938</xdr:rowOff>
    </xdr:from>
    <xdr:to>
      <xdr:col>81</xdr:col>
      <xdr:colOff>101600</xdr:colOff>
      <xdr:row>39</xdr:row>
      <xdr:rowOff>19088</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5430500" y="6604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10215</xdr:rowOff>
    </xdr:from>
    <xdr:ext cx="469744"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5246428" y="6696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30</xdr:row>
      <xdr:rowOff>121964</xdr:rowOff>
    </xdr:from>
    <xdr:to>
      <xdr:col>76</xdr:col>
      <xdr:colOff>114300</xdr:colOff>
      <xdr:row>31</xdr:row>
      <xdr:rowOff>35116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3703300" y="5265464"/>
          <a:ext cx="889000" cy="8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53410</xdr:rowOff>
    </xdr:from>
    <xdr:to>
      <xdr:col>76</xdr:col>
      <xdr:colOff>165100</xdr:colOff>
      <xdr:row>38</xdr:row>
      <xdr:rowOff>155010</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4541500" y="6568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146137</xdr:rowOff>
    </xdr:from>
    <xdr:ext cx="469744"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4357428" y="666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121964</xdr:rowOff>
    </xdr:from>
    <xdr:to>
      <xdr:col>71</xdr:col>
      <xdr:colOff>177800</xdr:colOff>
      <xdr:row>32</xdr:row>
      <xdr:rowOff>136881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2814300" y="5265464"/>
          <a:ext cx="889000" cy="357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16891</xdr:rowOff>
    </xdr:from>
    <xdr:to>
      <xdr:col>72</xdr:col>
      <xdr:colOff>38100</xdr:colOff>
      <xdr:row>38</xdr:row>
      <xdr:rowOff>118491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3652500" y="6531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109618</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3468428" y="6624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72346</xdr:rowOff>
    </xdr:from>
    <xdr:to>
      <xdr:col>67</xdr:col>
      <xdr:colOff>101600</xdr:colOff>
      <xdr:row>38</xdr:row>
      <xdr:rowOff>2496</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2763500" y="6415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165072</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2547111" y="6508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151708</xdr:rowOff>
    </xdr:from>
    <xdr:to>
      <xdr:col>85</xdr:col>
      <xdr:colOff>177800</xdr:colOff>
      <xdr:row>37</xdr:row>
      <xdr:rowOff>81858</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6268700" y="632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3135</xdr:rowOff>
    </xdr:from>
    <xdr:ext cx="534377" cy="259045"/>
    <xdr:sp macro="" textlink="">
      <xdr:nvSpPr>
        <xdr:cNvPr id="527" name="災害復旧事業費該当値テキスト">
          <a:extLst>
            <a:ext uri="{FF2B5EF4-FFF2-40B4-BE49-F238E27FC236}">
              <a16:creationId xmlns:a16="http://schemas.microsoft.com/office/drawing/2014/main" id="{00000000-0008-0000-0600-00000F020000}"/>
            </a:ext>
          </a:extLst>
        </xdr:cNvPr>
        <xdr:cNvSpPr txBox="1"/>
      </xdr:nvSpPr>
      <xdr:spPr>
        <a:xfrm>
          <a:off x="16370300" y="6175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85052</xdr:rowOff>
    </xdr:from>
    <xdr:to>
      <xdr:col>81</xdr:col>
      <xdr:colOff>101600</xdr:colOff>
      <xdr:row>35</xdr:row>
      <xdr:rowOff>15202</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5430500" y="591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31729</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14111" y="5689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30</xdr:row>
      <xdr:rowOff>155766</xdr:rowOff>
    </xdr:from>
    <xdr:to>
      <xdr:col>76</xdr:col>
      <xdr:colOff>165100</xdr:colOff>
      <xdr:row>31</xdr:row>
      <xdr:rowOff>85916</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4541500" y="529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29</xdr:row>
      <xdr:rowOff>102443</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325111" y="5074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30</xdr:row>
      <xdr:rowOff>71164</xdr:rowOff>
    </xdr:from>
    <xdr:to>
      <xdr:col>72</xdr:col>
      <xdr:colOff>38100</xdr:colOff>
      <xdr:row>31</xdr:row>
      <xdr:rowOff>1314</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3652500" y="521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29</xdr:row>
      <xdr:rowOff>17841</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36111" y="4989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32</xdr:row>
      <xdr:rowOff>86081</xdr:rowOff>
    </xdr:from>
    <xdr:to>
      <xdr:col>67</xdr:col>
      <xdr:colOff>101600</xdr:colOff>
      <xdr:row>33</xdr:row>
      <xdr:rowOff>16231</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2763500" y="5572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31</xdr:row>
      <xdr:rowOff>32758</xdr:rowOff>
    </xdr:from>
    <xdr:ext cx="534377"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47111" y="534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0" name="失業対策事業費グラフ枠">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2" name="失業対策事業費最小値テキスト">
          <a:extLst>
            <a:ext uri="{FF2B5EF4-FFF2-40B4-BE49-F238E27FC236}">
              <a16:creationId xmlns:a16="http://schemas.microsoft.com/office/drawing/2014/main" id="{00000000-0008-0000-0600-000028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4" name="失業対策事業費最大値テキスト">
          <a:extLst>
            <a:ext uri="{FF2B5EF4-FFF2-40B4-BE49-F238E27FC236}">
              <a16:creationId xmlns:a16="http://schemas.microsoft.com/office/drawing/2014/main" id="{00000000-0008-0000-0600-00002A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7" name="失業対策事業費平均値テキスト">
          <a:extLst>
            <a:ext uri="{FF2B5EF4-FFF2-40B4-BE49-F238E27FC236}">
              <a16:creationId xmlns:a16="http://schemas.microsoft.com/office/drawing/2014/main" id="{00000000-0008-0000-0600-00002D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6" name="失業対策事業費該当値テキスト">
          <a:extLst>
            <a:ext uri="{FF2B5EF4-FFF2-40B4-BE49-F238E27FC236}">
              <a16:creationId xmlns:a16="http://schemas.microsoft.com/office/drawing/2014/main" id="{00000000-0008-0000-0600-000040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8" name="公債費グラフ枠">
          <a:extLst>
            <a:ext uri="{FF2B5EF4-FFF2-40B4-BE49-F238E27FC236}">
              <a16:creationId xmlns:a16="http://schemas.microsoft.com/office/drawing/2014/main" id="{00000000-0008-0000-0600-00006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144310</xdr:rowOff>
    </xdr:from>
    <xdr:to>
      <xdr:col>85</xdr:col>
      <xdr:colOff>126364</xdr:colOff>
      <xdr:row>79</xdr:row>
      <xdr:rowOff>107620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flipV="1">
          <a:off x="16317595" y="11974360"/>
          <a:ext cx="1269" cy="167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111447</xdr:rowOff>
    </xdr:from>
    <xdr:ext cx="534377" cy="259045"/>
    <xdr:sp macro="" textlink="">
      <xdr:nvSpPr>
        <xdr:cNvPr id="610" name="公債費最小値テキスト">
          <a:extLst>
            <a:ext uri="{FF2B5EF4-FFF2-40B4-BE49-F238E27FC236}">
              <a16:creationId xmlns:a16="http://schemas.microsoft.com/office/drawing/2014/main" id="{00000000-0008-0000-0600-000062020000}"/>
            </a:ext>
          </a:extLst>
        </xdr:cNvPr>
        <xdr:cNvSpPr txBox="1"/>
      </xdr:nvSpPr>
      <xdr:spPr>
        <a:xfrm>
          <a:off x="16370300" y="136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107620</xdr:rowOff>
    </xdr:from>
    <xdr:to>
      <xdr:col>86</xdr:col>
      <xdr:colOff>25400</xdr:colOff>
      <xdr:row>79</xdr:row>
      <xdr:rowOff>107620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36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90987</xdr:rowOff>
    </xdr:from>
    <xdr:ext cx="599010" cy="259045"/>
    <xdr:sp macro="" textlink="">
      <xdr:nvSpPr>
        <xdr:cNvPr id="612" name="公債費最大値テキスト">
          <a:extLst>
            <a:ext uri="{FF2B5EF4-FFF2-40B4-BE49-F238E27FC236}">
              <a16:creationId xmlns:a16="http://schemas.microsoft.com/office/drawing/2014/main" id="{00000000-0008-0000-0600-000064020000}"/>
            </a:ext>
          </a:extLst>
        </xdr:cNvPr>
        <xdr:cNvSpPr txBox="1"/>
      </xdr:nvSpPr>
      <xdr:spPr>
        <a:xfrm>
          <a:off x="16370300" y="1174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144310</xdr:rowOff>
    </xdr:from>
    <xdr:to>
      <xdr:col>86</xdr:col>
      <xdr:colOff>25400</xdr:colOff>
      <xdr:row>69</xdr:row>
      <xdr:rowOff>144310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19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62814</xdr:rowOff>
    </xdr:from>
    <xdr:to>
      <xdr:col>85</xdr:col>
      <xdr:colOff>127000</xdr:colOff>
      <xdr:row>75</xdr:row>
      <xdr:rowOff>88036</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5481300" y="12750114"/>
          <a:ext cx="838200" cy="19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88092</xdr:rowOff>
    </xdr:from>
    <xdr:ext cx="534377" cy="259045"/>
    <xdr:sp macro="" textlink="">
      <xdr:nvSpPr>
        <xdr:cNvPr id="615" name="公債費平均値テキスト">
          <a:extLst>
            <a:ext uri="{FF2B5EF4-FFF2-40B4-BE49-F238E27FC236}">
              <a16:creationId xmlns:a16="http://schemas.microsoft.com/office/drawing/2014/main" id="{00000000-0008-0000-0600-000067020000}"/>
            </a:ext>
          </a:extLst>
        </xdr:cNvPr>
        <xdr:cNvSpPr txBox="1"/>
      </xdr:nvSpPr>
      <xdr:spPr>
        <a:xfrm>
          <a:off x="16370300" y="13118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109665</xdr:rowOff>
    </xdr:from>
    <xdr:to>
      <xdr:col>85</xdr:col>
      <xdr:colOff>177800</xdr:colOff>
      <xdr:row>77</xdr:row>
      <xdr:rowOff>39815</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6268700" y="131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88036</xdr:rowOff>
    </xdr:from>
    <xdr:to>
      <xdr:col>81</xdr:col>
      <xdr:colOff>50800</xdr:colOff>
      <xdr:row>76</xdr:row>
      <xdr:rowOff>13170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4592300" y="12946786"/>
          <a:ext cx="889000" cy="9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101309</xdr:rowOff>
    </xdr:from>
    <xdr:to>
      <xdr:col>81</xdr:col>
      <xdr:colOff>101600</xdr:colOff>
      <xdr:row>77</xdr:row>
      <xdr:rowOff>31459</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54305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22586</xdr:rowOff>
    </xdr:from>
    <xdr:ext cx="534377"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5214111" y="1322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13170</xdr:rowOff>
    </xdr:from>
    <xdr:to>
      <xdr:col>76</xdr:col>
      <xdr:colOff>114300</xdr:colOff>
      <xdr:row>77</xdr:row>
      <xdr:rowOff>146596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3703300" y="13043370"/>
          <a:ext cx="889000" cy="30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138010</xdr:rowOff>
    </xdr:from>
    <xdr:to>
      <xdr:col>76</xdr:col>
      <xdr:colOff>165100</xdr:colOff>
      <xdr:row>77</xdr:row>
      <xdr:rowOff>68160</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4541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59287</xdr:rowOff>
    </xdr:from>
    <xdr:ext cx="534377"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4325111" y="1326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146596</xdr:rowOff>
    </xdr:from>
    <xdr:to>
      <xdr:col>71</xdr:col>
      <xdr:colOff>177800</xdr:colOff>
      <xdr:row>78</xdr:row>
      <xdr:rowOff>29184</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2814300" y="13348246"/>
          <a:ext cx="8890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149949</xdr:rowOff>
    </xdr:from>
    <xdr:to>
      <xdr:col>72</xdr:col>
      <xdr:colOff>38100</xdr:colOff>
      <xdr:row>77</xdr:row>
      <xdr:rowOff>80099</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3652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96626</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3436111" y="1295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121958</xdr:rowOff>
    </xdr:from>
    <xdr:to>
      <xdr:col>67</xdr:col>
      <xdr:colOff>101600</xdr:colOff>
      <xdr:row>77</xdr:row>
      <xdr:rowOff>52108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2763500" y="1315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68635</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2547111" y="12927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12014</xdr:rowOff>
    </xdr:from>
    <xdr:to>
      <xdr:col>85</xdr:col>
      <xdr:colOff>177800</xdr:colOff>
      <xdr:row>74</xdr:row>
      <xdr:rowOff>113614</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6268700" y="12699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34891</xdr:rowOff>
    </xdr:from>
    <xdr:ext cx="534377" cy="259045"/>
    <xdr:sp macro="" textlink="">
      <xdr:nvSpPr>
        <xdr:cNvPr id="634" name="公債費該当値テキスト">
          <a:extLst>
            <a:ext uri="{FF2B5EF4-FFF2-40B4-BE49-F238E27FC236}">
              <a16:creationId xmlns:a16="http://schemas.microsoft.com/office/drawing/2014/main" id="{00000000-0008-0000-0600-00007A020000}"/>
            </a:ext>
          </a:extLst>
        </xdr:cNvPr>
        <xdr:cNvSpPr txBox="1"/>
      </xdr:nvSpPr>
      <xdr:spPr>
        <a:xfrm>
          <a:off x="16370300" y="1255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37236</xdr:rowOff>
    </xdr:from>
    <xdr:to>
      <xdr:col>81</xdr:col>
      <xdr:colOff>101600</xdr:colOff>
      <xdr:row>75</xdr:row>
      <xdr:rowOff>138836</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5430500" y="1289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155363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5214111" y="1267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133820</xdr:rowOff>
    </xdr:from>
    <xdr:to>
      <xdr:col>76</xdr:col>
      <xdr:colOff>165100</xdr:colOff>
      <xdr:row>76</xdr:row>
      <xdr:rowOff>63970</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4541500" y="12992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80497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7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95796</xdr:rowOff>
    </xdr:from>
    <xdr:to>
      <xdr:col>72</xdr:col>
      <xdr:colOff>38100</xdr:colOff>
      <xdr:row>78</xdr:row>
      <xdr:rowOff>25946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3652500" y="13297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17073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436111" y="13390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149834</xdr:rowOff>
    </xdr:from>
    <xdr:to>
      <xdr:col>67</xdr:col>
      <xdr:colOff>101600</xdr:colOff>
      <xdr:row>78</xdr:row>
      <xdr:rowOff>79984</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2763500" y="13351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71111</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547111" y="1344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2" name="直線コネクタ 651">
          <a:extLst>
            <a:ext uri="{FF2B5EF4-FFF2-40B4-BE49-F238E27FC236}">
              <a16:creationId xmlns:a16="http://schemas.microsoft.com/office/drawing/2014/main" id="{00000000-0008-0000-0600-00008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5" name="積立金グラフ枠">
          <a:extLst>
            <a:ext uri="{FF2B5EF4-FFF2-40B4-BE49-F238E27FC236}">
              <a16:creationId xmlns:a16="http://schemas.microsoft.com/office/drawing/2014/main" id="{00000000-0008-0000-0600-00009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52237</xdr:rowOff>
    </xdr:from>
    <xdr:to>
      <xdr:col>85</xdr:col>
      <xdr:colOff>126364</xdr:colOff>
      <xdr:row>99</xdr:row>
      <xdr:rowOff>39920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flipV="1">
          <a:off x="16317595" y="15482737"/>
          <a:ext cx="1269" cy="153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43747</xdr:rowOff>
    </xdr:from>
    <xdr:ext cx="469744" cy="259045"/>
    <xdr:sp macro="" textlink="">
      <xdr:nvSpPr>
        <xdr:cNvPr id="667" name="積立金最小値テキスト">
          <a:extLst>
            <a:ext uri="{FF2B5EF4-FFF2-40B4-BE49-F238E27FC236}">
              <a16:creationId xmlns:a16="http://schemas.microsoft.com/office/drawing/2014/main" id="{00000000-0008-0000-0600-00009B020000}"/>
            </a:ext>
          </a:extLst>
        </xdr:cNvPr>
        <xdr:cNvSpPr txBox="1"/>
      </xdr:nvSpPr>
      <xdr:spPr>
        <a:xfrm>
          <a:off x="16370300" y="1701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39920</xdr:rowOff>
    </xdr:from>
    <xdr:to>
      <xdr:col>86</xdr:col>
      <xdr:colOff>25400</xdr:colOff>
      <xdr:row>99</xdr:row>
      <xdr:rowOff>39920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70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170364</xdr:rowOff>
    </xdr:from>
    <xdr:ext cx="599010" cy="259045"/>
    <xdr:sp macro="" textlink="">
      <xdr:nvSpPr>
        <xdr:cNvPr id="669" name="積立金最大値テキスト">
          <a:extLst>
            <a:ext uri="{FF2B5EF4-FFF2-40B4-BE49-F238E27FC236}">
              <a16:creationId xmlns:a16="http://schemas.microsoft.com/office/drawing/2014/main" id="{00000000-0008-0000-0600-00009D020000}"/>
            </a:ext>
          </a:extLst>
        </xdr:cNvPr>
        <xdr:cNvSpPr txBox="1"/>
      </xdr:nvSpPr>
      <xdr:spPr>
        <a:xfrm>
          <a:off x="16370300" y="152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52237</xdr:rowOff>
    </xdr:from>
    <xdr:to>
      <xdr:col>86</xdr:col>
      <xdr:colOff>25400</xdr:colOff>
      <xdr:row>90</xdr:row>
      <xdr:rowOff>52237</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548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74405</xdr:rowOff>
    </xdr:from>
    <xdr:to>
      <xdr:col>85</xdr:col>
      <xdr:colOff>127000</xdr:colOff>
      <xdr:row>98</xdr:row>
      <xdr:rowOff>98834</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flipV="1">
          <a:off x="15481300" y="16876505"/>
          <a:ext cx="838200" cy="2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19649</xdr:rowOff>
    </xdr:from>
    <xdr:ext cx="534377" cy="259045"/>
    <xdr:sp macro="" textlink="">
      <xdr:nvSpPr>
        <xdr:cNvPr id="672" name="積立金平均値テキスト">
          <a:extLst>
            <a:ext uri="{FF2B5EF4-FFF2-40B4-BE49-F238E27FC236}">
              <a16:creationId xmlns:a16="http://schemas.microsoft.com/office/drawing/2014/main" id="{00000000-0008-0000-0600-0000A0020000}"/>
            </a:ext>
          </a:extLst>
        </xdr:cNvPr>
        <xdr:cNvSpPr txBox="1"/>
      </xdr:nvSpPr>
      <xdr:spPr>
        <a:xfrm>
          <a:off x="16370300" y="16821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41222</xdr:rowOff>
    </xdr:from>
    <xdr:to>
      <xdr:col>85</xdr:col>
      <xdr:colOff>177800</xdr:colOff>
      <xdr:row>98</xdr:row>
      <xdr:rowOff>142822</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6268700" y="1684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98834</xdr:rowOff>
    </xdr:from>
    <xdr:to>
      <xdr:col>81</xdr:col>
      <xdr:colOff>50800</xdr:colOff>
      <xdr:row>98</xdr:row>
      <xdr:rowOff>124479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4592300" y="16900934"/>
          <a:ext cx="889000" cy="25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55235</xdr:rowOff>
    </xdr:from>
    <xdr:to>
      <xdr:col>81</xdr:col>
      <xdr:colOff>101600</xdr:colOff>
      <xdr:row>98</xdr:row>
      <xdr:rowOff>156835</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54305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147962</xdr:rowOff>
    </xdr:from>
    <xdr:ext cx="534377"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5214111" y="1695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146444</xdr:rowOff>
    </xdr:from>
    <xdr:to>
      <xdr:col>76</xdr:col>
      <xdr:colOff>114300</xdr:colOff>
      <xdr:row>98</xdr:row>
      <xdr:rowOff>124479</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3703300" y="16777094"/>
          <a:ext cx="889000" cy="14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40673</xdr:rowOff>
    </xdr:from>
    <xdr:to>
      <xdr:col>76</xdr:col>
      <xdr:colOff>165100</xdr:colOff>
      <xdr:row>98</xdr:row>
      <xdr:rowOff>142273</xdr:rowOff>
    </xdr:to>
    <xdr:sp macro="" textlink="">
      <xdr:nvSpPr>
        <xdr:cNvPr id="678" name="フローチャート: 判断 677">
          <a:extLst>
            <a:ext uri="{FF2B5EF4-FFF2-40B4-BE49-F238E27FC236}">
              <a16:creationId xmlns:a16="http://schemas.microsoft.com/office/drawing/2014/main" id="{00000000-0008-0000-0600-0000A6020000}"/>
            </a:ext>
          </a:extLst>
        </xdr:cNvPr>
        <xdr:cNvSpPr/>
      </xdr:nvSpPr>
      <xdr:spPr>
        <a:xfrm>
          <a:off x="14541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158800</xdr:rowOff>
    </xdr:from>
    <xdr:ext cx="534377"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4325111" y="16618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28845</xdr:rowOff>
    </xdr:from>
    <xdr:to>
      <xdr:col>71</xdr:col>
      <xdr:colOff>177800</xdr:colOff>
      <xdr:row>97</xdr:row>
      <xdr:rowOff>146444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814300" y="16659495"/>
          <a:ext cx="889000" cy="117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26366</xdr:rowOff>
    </xdr:from>
    <xdr:to>
      <xdr:col>72</xdr:col>
      <xdr:colOff>38100</xdr:colOff>
      <xdr:row>98</xdr:row>
      <xdr:rowOff>127966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3652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119093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3436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52980</xdr:rowOff>
    </xdr:from>
    <xdr:to>
      <xdr:col>67</xdr:col>
      <xdr:colOff>101600</xdr:colOff>
      <xdr:row>98</xdr:row>
      <xdr:rowOff>154580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2763500" y="168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145707</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2547111" y="1694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23605</xdr:rowOff>
    </xdr:from>
    <xdr:to>
      <xdr:col>85</xdr:col>
      <xdr:colOff>177800</xdr:colOff>
      <xdr:row>98</xdr:row>
      <xdr:rowOff>125205</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6268700" y="1682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46482</xdr:rowOff>
    </xdr:from>
    <xdr:ext cx="534377" cy="259045"/>
    <xdr:sp macro="" textlink="">
      <xdr:nvSpPr>
        <xdr:cNvPr id="691" name="積立金該当値テキスト">
          <a:extLst>
            <a:ext uri="{FF2B5EF4-FFF2-40B4-BE49-F238E27FC236}">
              <a16:creationId xmlns:a16="http://schemas.microsoft.com/office/drawing/2014/main" id="{00000000-0008-0000-0600-0000B3020000}"/>
            </a:ext>
          </a:extLst>
        </xdr:cNvPr>
        <xdr:cNvSpPr txBox="1"/>
      </xdr:nvSpPr>
      <xdr:spPr>
        <a:xfrm>
          <a:off x="16370300" y="16677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48034</xdr:rowOff>
    </xdr:from>
    <xdr:to>
      <xdr:col>81</xdr:col>
      <xdr:colOff>101600</xdr:colOff>
      <xdr:row>98</xdr:row>
      <xdr:rowOff>149634</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5430500" y="1685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166161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14111" y="1662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73679</xdr:rowOff>
    </xdr:from>
    <xdr:to>
      <xdr:col>76</xdr:col>
      <xdr:colOff>165100</xdr:colOff>
      <xdr:row>99</xdr:row>
      <xdr:rowOff>3829</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4541500" y="1687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166406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96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95644</xdr:rowOff>
    </xdr:from>
    <xdr:to>
      <xdr:col>72</xdr:col>
      <xdr:colOff>38100</xdr:colOff>
      <xdr:row>98</xdr:row>
      <xdr:rowOff>25794</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3652500" y="16726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42321</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436111" y="16501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149495</xdr:rowOff>
    </xdr:from>
    <xdr:to>
      <xdr:col>67</xdr:col>
      <xdr:colOff>101600</xdr:colOff>
      <xdr:row>97</xdr:row>
      <xdr:rowOff>79645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2763500" y="1660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96172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547111" y="1638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128118</xdr:rowOff>
    </xdr:from>
    <xdr:to>
      <xdr:col>116</xdr:col>
      <xdr:colOff>62864</xdr:colOff>
      <xdr:row>39</xdr:row>
      <xdr:rowOff>44450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271618"/>
          <a:ext cx="1269" cy="1459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74795</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5046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128118</xdr:rowOff>
    </xdr:from>
    <xdr:to>
      <xdr:col>116</xdr:col>
      <xdr:colOff>152400</xdr:colOff>
      <xdr:row>30</xdr:row>
      <xdr:rowOff>128118</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271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26738</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70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3861</xdr:rowOff>
    </xdr:from>
    <xdr:to>
      <xdr:col>116</xdr:col>
      <xdr:colOff>114300</xdr:colOff>
      <xdr:row>38</xdr:row>
      <xdr:rowOff>105461</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167501</xdr:rowOff>
    </xdr:from>
    <xdr:to>
      <xdr:col>112</xdr:col>
      <xdr:colOff>38100</xdr:colOff>
      <xdr:row>38</xdr:row>
      <xdr:rowOff>97651</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11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114177</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28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2413</xdr:rowOff>
    </xdr:from>
    <xdr:to>
      <xdr:col>107</xdr:col>
      <xdr:colOff>101600</xdr:colOff>
      <xdr:row>38</xdr:row>
      <xdr:rowOff>104013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17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120540</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292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23635</xdr:rowOff>
    </xdr:from>
    <xdr:to>
      <xdr:col>102</xdr:col>
      <xdr:colOff>165100</xdr:colOff>
      <xdr:row>38</xdr:row>
      <xdr:rowOff>125235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38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141762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10428" y="6313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3289</xdr:rowOff>
    </xdr:from>
    <xdr:to>
      <xdr:col>98</xdr:col>
      <xdr:colOff>38100</xdr:colOff>
      <xdr:row>38</xdr:row>
      <xdr:rowOff>104889</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18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121416</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29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73749</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17699"/>
          <a:ext cx="1269" cy="134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20426</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59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73749</xdr:rowOff>
    </xdr:from>
    <xdr:to>
      <xdr:col>116</xdr:col>
      <xdr:colOff>152400</xdr:colOff>
      <xdr:row>51</xdr:row>
      <xdr:rowOff>73749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1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86189</xdr:rowOff>
    </xdr:from>
    <xdr:to>
      <xdr:col>116</xdr:col>
      <xdr:colOff>63500</xdr:colOff>
      <xdr:row>55</xdr:row>
      <xdr:rowOff>99295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flipV="1">
          <a:off x="21323300" y="9515939"/>
          <a:ext cx="838200" cy="13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41915</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986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63488</xdr:rowOff>
    </xdr:from>
    <xdr:to>
      <xdr:col>116</xdr:col>
      <xdr:colOff>114300</xdr:colOff>
      <xdr:row>58</xdr:row>
      <xdr:rowOff>165088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100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99295</xdr:rowOff>
    </xdr:from>
    <xdr:to>
      <xdr:col>111</xdr:col>
      <xdr:colOff>177800</xdr:colOff>
      <xdr:row>56</xdr:row>
      <xdr:rowOff>155283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0434300" y="9529045"/>
          <a:ext cx="889000" cy="22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60001</xdr:rowOff>
    </xdr:from>
    <xdr:to>
      <xdr:col>112</xdr:col>
      <xdr:colOff>38100</xdr:colOff>
      <xdr:row>58</xdr:row>
      <xdr:rowOff>161601</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152728</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10096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155283</xdr:rowOff>
    </xdr:from>
    <xdr:to>
      <xdr:col>107</xdr:col>
      <xdr:colOff>50800</xdr:colOff>
      <xdr:row>57</xdr:row>
      <xdr:rowOff>143834</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9756483"/>
          <a:ext cx="889000" cy="160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67678</xdr:rowOff>
    </xdr:from>
    <xdr:to>
      <xdr:col>107</xdr:col>
      <xdr:colOff>101600</xdr:colOff>
      <xdr:row>58</xdr:row>
      <xdr:rowOff>169278</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160405</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10104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143834</xdr:rowOff>
    </xdr:from>
    <xdr:to>
      <xdr:col>102</xdr:col>
      <xdr:colOff>114300</xdr:colOff>
      <xdr:row>59</xdr:row>
      <xdr:rowOff>23552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18656300" y="9916484"/>
          <a:ext cx="889000" cy="222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65525</xdr:rowOff>
    </xdr:from>
    <xdr:to>
      <xdr:col>102</xdr:col>
      <xdr:colOff>165100</xdr:colOff>
      <xdr:row>58</xdr:row>
      <xdr:rowOff>167125</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158252</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1010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31541</xdr:rowOff>
    </xdr:from>
    <xdr:to>
      <xdr:col>98</xdr:col>
      <xdr:colOff>38100</xdr:colOff>
      <xdr:row>58</xdr:row>
      <xdr:rowOff>133141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149668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75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35389</xdr:rowOff>
    </xdr:from>
    <xdr:to>
      <xdr:col>116</xdr:col>
      <xdr:colOff>114300</xdr:colOff>
      <xdr:row>55</xdr:row>
      <xdr:rowOff>136989</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9465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58266</xdr:rowOff>
    </xdr:from>
    <xdr:ext cx="534377"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31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48495</xdr:rowOff>
    </xdr:from>
    <xdr:to>
      <xdr:col>112</xdr:col>
      <xdr:colOff>38100</xdr:colOff>
      <xdr:row>55</xdr:row>
      <xdr:rowOff>150095</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947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166622</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56111" y="925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104483</xdr:rowOff>
    </xdr:from>
    <xdr:to>
      <xdr:col>107</xdr:col>
      <xdr:colOff>101600</xdr:colOff>
      <xdr:row>57</xdr:row>
      <xdr:rowOff>34633</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970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51160</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67111" y="94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93034</xdr:rowOff>
    </xdr:from>
    <xdr:to>
      <xdr:col>102</xdr:col>
      <xdr:colOff>165100</xdr:colOff>
      <xdr:row>58</xdr:row>
      <xdr:rowOff>23184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986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56</xdr:row>
      <xdr:rowOff>39711</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278111" y="964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144202</xdr:rowOff>
    </xdr:from>
    <xdr:to>
      <xdr:col>98</xdr:col>
      <xdr:colOff>38100</xdr:colOff>
      <xdr:row>59</xdr:row>
      <xdr:rowOff>74352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08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65479</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421428" y="1018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136347</xdr:rowOff>
    </xdr:from>
    <xdr:to>
      <xdr:col>116</xdr:col>
      <xdr:colOff>62864</xdr:colOff>
      <xdr:row>78</xdr:row>
      <xdr:rowOff>28620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137847"/>
          <a:ext cx="1269" cy="126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32447</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4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28620</xdr:rowOff>
    </xdr:from>
    <xdr:to>
      <xdr:col>116</xdr:col>
      <xdr:colOff>152400</xdr:colOff>
      <xdr:row>78</xdr:row>
      <xdr:rowOff>28620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4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83024</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91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136347</xdr:rowOff>
    </xdr:from>
    <xdr:to>
      <xdr:col>116</xdr:col>
      <xdr:colOff>152400</xdr:colOff>
      <xdr:row>70</xdr:row>
      <xdr:rowOff>136347</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13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100647</xdr:rowOff>
    </xdr:from>
    <xdr:to>
      <xdr:col>116</xdr:col>
      <xdr:colOff>63500</xdr:colOff>
      <xdr:row>75</xdr:row>
      <xdr:rowOff>3378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1323300" y="12787947"/>
          <a:ext cx="838200" cy="74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60659</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91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82232</xdr:rowOff>
    </xdr:from>
    <xdr:to>
      <xdr:col>116</xdr:col>
      <xdr:colOff>114300</xdr:colOff>
      <xdr:row>76</xdr:row>
      <xdr:rowOff>12382</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9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100647</xdr:rowOff>
    </xdr:from>
    <xdr:to>
      <xdr:col>111</xdr:col>
      <xdr:colOff>177800</xdr:colOff>
      <xdr:row>74</xdr:row>
      <xdr:rowOff>163513</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787947"/>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111665</xdr:rowOff>
    </xdr:from>
    <xdr:to>
      <xdr:col>112</xdr:col>
      <xdr:colOff>38100</xdr:colOff>
      <xdr:row>76</xdr:row>
      <xdr:rowOff>41815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32942</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306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163513</xdr:rowOff>
    </xdr:from>
    <xdr:to>
      <xdr:col>107</xdr:col>
      <xdr:colOff>50800</xdr:colOff>
      <xdr:row>75</xdr:row>
      <xdr:rowOff>24771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850813"/>
          <a:ext cx="889000" cy="32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120638</xdr:rowOff>
    </xdr:from>
    <xdr:to>
      <xdr:col>107</xdr:col>
      <xdr:colOff>101600</xdr:colOff>
      <xdr:row>76</xdr:row>
      <xdr:rowOff>50788</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41915</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3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24771</xdr:rowOff>
    </xdr:from>
    <xdr:to>
      <xdr:col>102</xdr:col>
      <xdr:colOff>114300</xdr:colOff>
      <xdr:row>75</xdr:row>
      <xdr:rowOff>85122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883521"/>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123952</xdr:rowOff>
    </xdr:from>
    <xdr:to>
      <xdr:col>102</xdr:col>
      <xdr:colOff>165100</xdr:colOff>
      <xdr:row>76</xdr:row>
      <xdr:rowOff>54102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45229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30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62325</xdr:rowOff>
    </xdr:from>
    <xdr:to>
      <xdr:col>98</xdr:col>
      <xdr:colOff>38100</xdr:colOff>
      <xdr:row>75</xdr:row>
      <xdr:rowOff>163925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21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155052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30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124028</xdr:rowOff>
    </xdr:from>
    <xdr:to>
      <xdr:col>116</xdr:col>
      <xdr:colOff>114300</xdr:colOff>
      <xdr:row>75</xdr:row>
      <xdr:rowOff>54178</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1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146905</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662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49847</xdr:rowOff>
    </xdr:from>
    <xdr:to>
      <xdr:col>112</xdr:col>
      <xdr:colOff>38100</xdr:colOff>
      <xdr:row>74</xdr:row>
      <xdr:rowOff>151447</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73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167974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51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112713</xdr:rowOff>
    </xdr:from>
    <xdr:to>
      <xdr:col>107</xdr:col>
      <xdr:colOff>101600</xdr:colOff>
      <xdr:row>75</xdr:row>
      <xdr:rowOff>42863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80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59390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57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145421</xdr:rowOff>
    </xdr:from>
    <xdr:to>
      <xdr:col>102</xdr:col>
      <xdr:colOff>165100</xdr:colOff>
      <xdr:row>75</xdr:row>
      <xdr:rowOff>75571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83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92098</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60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34322</xdr:rowOff>
    </xdr:from>
    <xdr:to>
      <xdr:col>98</xdr:col>
      <xdr:colOff>38100</xdr:colOff>
      <xdr:row>75</xdr:row>
      <xdr:rowOff>135922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893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152449</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668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類似団体と比較すると、災害復旧費、普通建設事業費、貸付金、公債費、扶助費が高水準にある。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災害復旧費は令和２年７月豪雨災害によるもので、令和６年度ではかなり減少したものの、他団体と比較すると未だ高水準となった。令和７年度の災害復旧費も減少見込みのため、令和７年度ではより他団体に近い数値となる見込みである。一方で公債費については、令和２年７月豪雨災害復旧・復興事業にかかる起債元金の償還があることから、類似団体との差は広がり、今後も高水準で推移すると予想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普通建設事業費は復興事業の本格化により、類似団体を大きく上回っている状況である。今後もしばらく高水準で推移することが予想される。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貸付金についてはくま川鉄道株式会社の災害復旧事業への貸付金の増であり、構成１０市町村を代表して当市が県貸付事業を活用して貸付を行っているものであるため、一時的なものである。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扶助費については類似団体と比較すると未だ高水準ではあるが人口減少（児童数の減）による児童手当等の減が影響し、その差は縮まっている。単独事業の見直しを行い、より差を縮めていく必要がある。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熊本県人吉市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29,742
29,358
210.55
25,784,973
24,676,336
776,511
9,543,199
25,494,905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169875</xdr:rowOff>
    </xdr:from>
    <xdr:to>
      <xdr:col>24</xdr:col>
      <xdr:colOff>62865</xdr:colOff>
      <xdr:row>37</xdr:row>
      <xdr:rowOff>162560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484825"/>
          <a:ext cx="1270" cy="102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166387</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162560</xdr:rowOff>
    </xdr:from>
    <xdr:to>
      <xdr:col>24</xdr:col>
      <xdr:colOff>152400</xdr:colOff>
      <xdr:row>37</xdr:row>
      <xdr:rowOff>162560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50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116552</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2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169875</xdr:rowOff>
    </xdr:from>
    <xdr:to>
      <xdr:col>24</xdr:col>
      <xdr:colOff>152400</xdr:colOff>
      <xdr:row>31</xdr:row>
      <xdr:rowOff>169875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484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53015</xdr:rowOff>
    </xdr:from>
    <xdr:to>
      <xdr:col>24</xdr:col>
      <xdr:colOff>63500</xdr:colOff>
      <xdr:row>37</xdr:row>
      <xdr:rowOff>61016</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797300" y="6396665"/>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9674</xdr:rowOff>
    </xdr:from>
    <xdr:ext cx="469744"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353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31247</xdr:rowOff>
    </xdr:from>
    <xdr:to>
      <xdr:col>24</xdr:col>
      <xdr:colOff>114300</xdr:colOff>
      <xdr:row>37</xdr:row>
      <xdr:rowOff>132847</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37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53015</xdr:rowOff>
    </xdr:from>
    <xdr:to>
      <xdr:col>19</xdr:col>
      <xdr:colOff>177800</xdr:colOff>
      <xdr:row>37</xdr:row>
      <xdr:rowOff>71349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396665"/>
          <a:ext cx="8890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36002</xdr:rowOff>
    </xdr:from>
    <xdr:to>
      <xdr:col>20</xdr:col>
      <xdr:colOff>38100</xdr:colOff>
      <xdr:row>37</xdr:row>
      <xdr:rowOff>137602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3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128729</xdr:rowOff>
    </xdr:from>
    <xdr:ext cx="469744"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62428" y="6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61016</xdr:rowOff>
    </xdr:from>
    <xdr:to>
      <xdr:col>15</xdr:col>
      <xdr:colOff>50800</xdr:colOff>
      <xdr:row>37</xdr:row>
      <xdr:rowOff>71349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019300" y="6404666"/>
          <a:ext cx="889000" cy="10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38837</xdr:rowOff>
    </xdr:from>
    <xdr:to>
      <xdr:col>15</xdr:col>
      <xdr:colOff>101600</xdr:colOff>
      <xdr:row>37</xdr:row>
      <xdr:rowOff>140437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38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131563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73428" y="64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61016</xdr:rowOff>
    </xdr:from>
    <xdr:to>
      <xdr:col>10</xdr:col>
      <xdr:colOff>114300</xdr:colOff>
      <xdr:row>37</xdr:row>
      <xdr:rowOff>65222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130300" y="6404666"/>
          <a:ext cx="889000" cy="4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40482</xdr:rowOff>
    </xdr:from>
    <xdr:to>
      <xdr:col>10</xdr:col>
      <xdr:colOff>165100</xdr:colOff>
      <xdr:row>37</xdr:row>
      <xdr:rowOff>142082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3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133210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84428" y="647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30881</xdr:rowOff>
    </xdr:from>
    <xdr:to>
      <xdr:col>6</xdr:col>
      <xdr:colOff>38100</xdr:colOff>
      <xdr:row>37</xdr:row>
      <xdr:rowOff>132481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37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123608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95428" y="646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10216</xdr:rowOff>
    </xdr:from>
    <xdr:to>
      <xdr:col>24</xdr:col>
      <xdr:colOff>114300</xdr:colOff>
      <xdr:row>37</xdr:row>
      <xdr:rowOff>111816</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35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141043</xdr:rowOff>
    </xdr:from>
    <xdr:ext cx="469744"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141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2215</xdr:rowOff>
    </xdr:from>
    <xdr:to>
      <xdr:col>20</xdr:col>
      <xdr:colOff>38100</xdr:colOff>
      <xdr:row>37</xdr:row>
      <xdr:rowOff>103815</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34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120342</xdr:rowOff>
    </xdr:from>
    <xdr:ext cx="469744"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62428" y="612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20549</xdr:rowOff>
    </xdr:from>
    <xdr:to>
      <xdr:col>15</xdr:col>
      <xdr:colOff>101600</xdr:colOff>
      <xdr:row>37</xdr:row>
      <xdr:rowOff>122149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36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138676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73428" y="6139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10216</xdr:rowOff>
    </xdr:from>
    <xdr:to>
      <xdr:col>10</xdr:col>
      <xdr:colOff>165100</xdr:colOff>
      <xdr:row>37</xdr:row>
      <xdr:rowOff>111816</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353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128343</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84428" y="6129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14422</xdr:rowOff>
    </xdr:from>
    <xdr:to>
      <xdr:col>6</xdr:col>
      <xdr:colOff>38100</xdr:colOff>
      <xdr:row>37</xdr:row>
      <xdr:rowOff>116022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358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132549</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95428" y="6133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42707</xdr:rowOff>
    </xdr:from>
    <xdr:to>
      <xdr:col>24</xdr:col>
      <xdr:colOff>62865</xdr:colOff>
      <xdr:row>58</xdr:row>
      <xdr:rowOff>133394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786657"/>
          <a:ext cx="1270" cy="1290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137221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8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133394</xdr:rowOff>
    </xdr:from>
    <xdr:to>
      <xdr:col>24</xdr:col>
      <xdr:colOff>152400</xdr:colOff>
      <xdr:row>58</xdr:row>
      <xdr:rowOff>133394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160834</xdr:rowOff>
    </xdr:from>
    <xdr:ext cx="599010"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56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720,915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42707</xdr:rowOff>
    </xdr:from>
    <xdr:to>
      <xdr:col>24</xdr:col>
      <xdr:colOff>152400</xdr:colOff>
      <xdr:row>51</xdr:row>
      <xdr:rowOff>42707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78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114119</xdr:rowOff>
    </xdr:from>
    <xdr:to>
      <xdr:col>24</xdr:col>
      <xdr:colOff>63500</xdr:colOff>
      <xdr:row>57</xdr:row>
      <xdr:rowOff>130434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86769"/>
          <a:ext cx="838200" cy="16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105861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78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127434</xdr:rowOff>
    </xdr:from>
    <xdr:to>
      <xdr:col>24</xdr:col>
      <xdr:colOff>114300</xdr:colOff>
      <xdr:row>58</xdr:row>
      <xdr:rowOff>57584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130434</xdr:rowOff>
    </xdr:from>
    <xdr:to>
      <xdr:col>19</xdr:col>
      <xdr:colOff>177800</xdr:colOff>
      <xdr:row>57</xdr:row>
      <xdr:rowOff>165305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03084"/>
          <a:ext cx="889000" cy="34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152146</xdr:rowOff>
    </xdr:from>
    <xdr:to>
      <xdr:col>20</xdr:col>
      <xdr:colOff>38100</xdr:colOff>
      <xdr:row>58</xdr:row>
      <xdr:rowOff>82296</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73423</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30111" y="100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130539</xdr:rowOff>
    </xdr:from>
    <xdr:to>
      <xdr:col>15</xdr:col>
      <xdr:colOff>50800</xdr:colOff>
      <xdr:row>57</xdr:row>
      <xdr:rowOff>165305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731739"/>
          <a:ext cx="889000" cy="206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142350</xdr:rowOff>
    </xdr:from>
    <xdr:to>
      <xdr:col>15</xdr:col>
      <xdr:colOff>101600</xdr:colOff>
      <xdr:row>58</xdr:row>
      <xdr:rowOff>72500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63627</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55236</xdr:rowOff>
    </xdr:from>
    <xdr:to>
      <xdr:col>10</xdr:col>
      <xdr:colOff>114300</xdr:colOff>
      <xdr:row>56</xdr:row>
      <xdr:rowOff>130539</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656436"/>
          <a:ext cx="889000" cy="7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138409</xdr:rowOff>
    </xdr:from>
    <xdr:to>
      <xdr:col>10</xdr:col>
      <xdr:colOff>165100</xdr:colOff>
      <xdr:row>58</xdr:row>
      <xdr:rowOff>68559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59686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118144</xdr:rowOff>
    </xdr:from>
    <xdr:to>
      <xdr:col>6</xdr:col>
      <xdr:colOff>38100</xdr:colOff>
      <xdr:row>57</xdr:row>
      <xdr:rowOff>48294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19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39421</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81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63319</xdr:rowOff>
    </xdr:from>
    <xdr:to>
      <xdr:col>24</xdr:col>
      <xdr:colOff>114300</xdr:colOff>
      <xdr:row>57</xdr:row>
      <xdr:rowOff>164919</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35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86196</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87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79634</xdr:rowOff>
    </xdr:from>
    <xdr:to>
      <xdr:col>20</xdr:col>
      <xdr:colOff>38100</xdr:colOff>
      <xdr:row>58</xdr:row>
      <xdr:rowOff>9784</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5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26311</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27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114505</xdr:rowOff>
    </xdr:from>
    <xdr:to>
      <xdr:col>15</xdr:col>
      <xdr:colOff>101600</xdr:colOff>
      <xdr:row>58</xdr:row>
      <xdr:rowOff>44655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8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61182</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62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79739</xdr:rowOff>
    </xdr:from>
    <xdr:to>
      <xdr:col>10</xdr:col>
      <xdr:colOff>165100</xdr:colOff>
      <xdr:row>57</xdr:row>
      <xdr:rowOff>9889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26416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456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4436</xdr:rowOff>
    </xdr:from>
    <xdr:to>
      <xdr:col>6</xdr:col>
      <xdr:colOff>38100</xdr:colOff>
      <xdr:row>56</xdr:row>
      <xdr:rowOff>106036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605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122563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38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57099</xdr:rowOff>
    </xdr:from>
    <xdr:to>
      <xdr:col>24</xdr:col>
      <xdr:colOff>62865</xdr:colOff>
      <xdr:row>77</xdr:row>
      <xdr:rowOff>136584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0049"/>
          <a:ext cx="1270" cy="11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140411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34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136584</xdr:rowOff>
    </xdr:from>
    <xdr:to>
      <xdr:col>24</xdr:col>
      <xdr:colOff>152400</xdr:colOff>
      <xdr:row>77</xdr:row>
      <xdr:rowOff>136584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3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3776</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0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456,680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57099</xdr:rowOff>
    </xdr:from>
    <xdr:to>
      <xdr:col>24</xdr:col>
      <xdr:colOff>152400</xdr:colOff>
      <xdr:row>71</xdr:row>
      <xdr:rowOff>57099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0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119538</xdr:rowOff>
    </xdr:from>
    <xdr:to>
      <xdr:col>24</xdr:col>
      <xdr:colOff>63500</xdr:colOff>
      <xdr:row>75</xdr:row>
      <xdr:rowOff>155333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2978288"/>
          <a:ext cx="838200" cy="35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147848</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0065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169421</xdr:rowOff>
    </xdr:from>
    <xdr:to>
      <xdr:col>24</xdr:col>
      <xdr:colOff>114300</xdr:colOff>
      <xdr:row>76</xdr:row>
      <xdr:rowOff>99571</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155333</xdr:rowOff>
    </xdr:from>
    <xdr:to>
      <xdr:col>19</xdr:col>
      <xdr:colOff>177800</xdr:colOff>
      <xdr:row>76</xdr:row>
      <xdr:rowOff>49121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014083"/>
          <a:ext cx="889000" cy="6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38379</xdr:rowOff>
    </xdr:from>
    <xdr:to>
      <xdr:col>20</xdr:col>
      <xdr:colOff>38100</xdr:colOff>
      <xdr:row>76</xdr:row>
      <xdr:rowOff>139979</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131106</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161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87171</xdr:rowOff>
    </xdr:from>
    <xdr:to>
      <xdr:col>15</xdr:col>
      <xdr:colOff>50800</xdr:colOff>
      <xdr:row>76</xdr:row>
      <xdr:rowOff>49121</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2945921"/>
          <a:ext cx="889000" cy="1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93804</xdr:rowOff>
    </xdr:from>
    <xdr:to>
      <xdr:col>15</xdr:col>
      <xdr:colOff>101600</xdr:colOff>
      <xdr:row>77</xdr:row>
      <xdr:rowOff>23954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1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87171</xdr:rowOff>
    </xdr:from>
    <xdr:to>
      <xdr:col>10</xdr:col>
      <xdr:colOff>114300</xdr:colOff>
      <xdr:row>75</xdr:row>
      <xdr:rowOff>149907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2945921"/>
          <a:ext cx="889000" cy="62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60996</xdr:rowOff>
    </xdr:from>
    <xdr:to>
      <xdr:col>10</xdr:col>
      <xdr:colOff>165100</xdr:colOff>
      <xdr:row>76</xdr:row>
      <xdr:rowOff>162596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153723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18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114725</xdr:rowOff>
    </xdr:from>
    <xdr:to>
      <xdr:col>6</xdr:col>
      <xdr:colOff>38100</xdr:colOff>
      <xdr:row>77</xdr:row>
      <xdr:rowOff>44875</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14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36002</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68738</xdr:rowOff>
    </xdr:from>
    <xdr:to>
      <xdr:col>24</xdr:col>
      <xdr:colOff>114300</xdr:colOff>
      <xdr:row>75</xdr:row>
      <xdr:rowOff>170337</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29274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91615</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2778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104532</xdr:rowOff>
    </xdr:from>
    <xdr:to>
      <xdr:col>20</xdr:col>
      <xdr:colOff>38100</xdr:colOff>
      <xdr:row>76</xdr:row>
      <xdr:rowOff>34683</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296328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51209</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2738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169771</xdr:rowOff>
    </xdr:from>
    <xdr:to>
      <xdr:col>15</xdr:col>
      <xdr:colOff>101600</xdr:colOff>
      <xdr:row>76</xdr:row>
      <xdr:rowOff>99921</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02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116448</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2803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36371</xdr:rowOff>
    </xdr:from>
    <xdr:to>
      <xdr:col>10</xdr:col>
      <xdr:colOff>165100</xdr:colOff>
      <xdr:row>75</xdr:row>
      <xdr:rowOff>137971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2895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154498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26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99107</xdr:rowOff>
    </xdr:from>
    <xdr:to>
      <xdr:col>6</xdr:col>
      <xdr:colOff>38100</xdr:colOff>
      <xdr:row>76</xdr:row>
      <xdr:rowOff>29257</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2957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45784</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2733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42193</xdr:rowOff>
    </xdr:from>
    <xdr:to>
      <xdr:col>24</xdr:col>
      <xdr:colOff>62865</xdr:colOff>
      <xdr:row>98</xdr:row>
      <xdr:rowOff>102223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44143"/>
          <a:ext cx="1270" cy="126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106050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102223</xdr:rowOff>
    </xdr:from>
    <xdr:to>
      <xdr:col>24</xdr:col>
      <xdr:colOff>152400</xdr:colOff>
      <xdr:row>98</xdr:row>
      <xdr:rowOff>102223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160320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1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42193</xdr:rowOff>
    </xdr:from>
    <xdr:to>
      <xdr:col>24</xdr:col>
      <xdr:colOff>152400</xdr:colOff>
      <xdr:row>91</xdr:row>
      <xdr:rowOff>42193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14421</xdr:rowOff>
    </xdr:from>
    <xdr:to>
      <xdr:col>24</xdr:col>
      <xdr:colOff>63500</xdr:colOff>
      <xdr:row>98</xdr:row>
      <xdr:rowOff>17118</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816521"/>
          <a:ext cx="838200" cy="2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23785</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82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908</xdr:rowOff>
    </xdr:from>
    <xdr:to>
      <xdr:col>24</xdr:col>
      <xdr:colOff>114300</xdr:colOff>
      <xdr:row>97</xdr:row>
      <xdr:rowOff>102508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3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154566</xdr:rowOff>
    </xdr:from>
    <xdr:to>
      <xdr:col>19</xdr:col>
      <xdr:colOff>177800</xdr:colOff>
      <xdr:row>98</xdr:row>
      <xdr:rowOff>17118</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785216"/>
          <a:ext cx="889000" cy="34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170047</xdr:rowOff>
    </xdr:from>
    <xdr:to>
      <xdr:col>20</xdr:col>
      <xdr:colOff>38100</xdr:colOff>
      <xdr:row>97</xdr:row>
      <xdr:rowOff>100197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2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116724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404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91</xdr:row>
      <xdr:rowOff>85424</xdr:rowOff>
    </xdr:from>
    <xdr:to>
      <xdr:col>15</xdr:col>
      <xdr:colOff>50800</xdr:colOff>
      <xdr:row>97</xdr:row>
      <xdr:rowOff>154566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5687374"/>
          <a:ext cx="889000" cy="1097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148361</xdr:rowOff>
    </xdr:from>
    <xdr:to>
      <xdr:col>15</xdr:col>
      <xdr:colOff>101600</xdr:colOff>
      <xdr:row>97</xdr:row>
      <xdr:rowOff>78511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95038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2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91</xdr:row>
      <xdr:rowOff>85424</xdr:rowOff>
    </xdr:from>
    <xdr:to>
      <xdr:col>10</xdr:col>
      <xdr:colOff>114300</xdr:colOff>
      <xdr:row>93</xdr:row>
      <xdr:rowOff>73785</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5687374"/>
          <a:ext cx="889000" cy="33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142850</xdr:rowOff>
    </xdr:from>
    <xdr:to>
      <xdr:col>10</xdr:col>
      <xdr:colOff>165100</xdr:colOff>
      <xdr:row>97</xdr:row>
      <xdr:rowOff>73000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64127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151439</xdr:rowOff>
    </xdr:from>
    <xdr:to>
      <xdr:col>6</xdr:col>
      <xdr:colOff>38100</xdr:colOff>
      <xdr:row>97</xdr:row>
      <xdr:rowOff>81589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1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72716</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703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135071</xdr:rowOff>
    </xdr:from>
    <xdr:to>
      <xdr:col>24</xdr:col>
      <xdr:colOff>114300</xdr:colOff>
      <xdr:row>98</xdr:row>
      <xdr:rowOff>65221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65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49998</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8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137768</xdr:rowOff>
    </xdr:from>
    <xdr:to>
      <xdr:col>20</xdr:col>
      <xdr:colOff>38100</xdr:colOff>
      <xdr:row>98</xdr:row>
      <xdr:rowOff>67918</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76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59045</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861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103766</xdr:rowOff>
    </xdr:from>
    <xdr:to>
      <xdr:col>15</xdr:col>
      <xdr:colOff>101600</xdr:colOff>
      <xdr:row>98</xdr:row>
      <xdr:rowOff>33916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3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25043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2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34624</xdr:rowOff>
    </xdr:from>
    <xdr:to>
      <xdr:col>10</xdr:col>
      <xdr:colOff>165100</xdr:colOff>
      <xdr:row>91</xdr:row>
      <xdr:rowOff>136224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563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89</xdr:row>
      <xdr:rowOff>152751</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5411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22985</xdr:rowOff>
    </xdr:from>
    <xdr:to>
      <xdr:col>6</xdr:col>
      <xdr:colOff>38100</xdr:colOff>
      <xdr:row>93</xdr:row>
      <xdr:rowOff>124585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596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141112</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5743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16485</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31435"/>
          <a:ext cx="1270" cy="13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134612</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0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16485</xdr:rowOff>
    </xdr:from>
    <xdr:to>
      <xdr:col>55</xdr:col>
      <xdr:colOff>88900</xdr:colOff>
      <xdr:row>31</xdr:row>
      <xdr:rowOff>16485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3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34544</xdr:rowOff>
    </xdr:from>
    <xdr:to>
      <xdr:col>55</xdr:col>
      <xdr:colOff>0</xdr:colOff>
      <xdr:row>38</xdr:row>
      <xdr:rowOff>36144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49644"/>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130979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031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14198</xdr:rowOff>
    </xdr:from>
    <xdr:to>
      <xdr:col>50</xdr:col>
      <xdr:colOff>114300</xdr:colOff>
      <xdr:row>38</xdr:row>
      <xdr:rowOff>36144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529298"/>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119990</xdr:rowOff>
    </xdr:from>
    <xdr:to>
      <xdr:col>50</xdr:col>
      <xdr:colOff>165100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66667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2388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14198</xdr:rowOff>
    </xdr:from>
    <xdr:to>
      <xdr:col>45</xdr:col>
      <xdr:colOff>177800</xdr:colOff>
      <xdr:row>38</xdr:row>
      <xdr:rowOff>24943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29298"/>
          <a:ext cx="8890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115418</xdr:rowOff>
    </xdr:from>
    <xdr:to>
      <xdr:col>46</xdr:col>
      <xdr:colOff>38100</xdr:colOff>
      <xdr:row>38</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62095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234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24943</xdr:rowOff>
    </xdr:from>
    <xdr:to>
      <xdr:col>41</xdr:col>
      <xdr:colOff>50800</xdr:colOff>
      <xdr:row>38</xdr:row>
      <xdr:rowOff>26543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54004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89129</xdr:rowOff>
    </xdr:from>
    <xdr:to>
      <xdr:col>41</xdr:col>
      <xdr:colOff>101600</xdr:colOff>
      <xdr:row>38</xdr:row>
      <xdr:rowOff>19279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35806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208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83871</xdr:rowOff>
    </xdr:from>
    <xdr:to>
      <xdr:col>36</xdr:col>
      <xdr:colOff>165100</xdr:colOff>
      <xdr:row>38</xdr:row>
      <xdr:rowOff>14021</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2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30548</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2027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155194</xdr:rowOff>
    </xdr:from>
    <xdr:to>
      <xdr:col>55</xdr:col>
      <xdr:colOff>50800</xdr:colOff>
      <xdr:row>38</xdr:row>
      <xdr:rowOff>85344</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9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86529</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30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156794</xdr:rowOff>
    </xdr:from>
    <xdr:to>
      <xdr:col>50</xdr:col>
      <xdr:colOff>165100</xdr:colOff>
      <xdr:row>38</xdr:row>
      <xdr:rowOff>86944</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00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78071</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5931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134849</xdr:rowOff>
    </xdr:from>
    <xdr:to>
      <xdr:col>46</xdr:col>
      <xdr:colOff>38100</xdr:colOff>
      <xdr:row>38</xdr:row>
      <xdr:rowOff>64999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47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56125</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571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145593</xdr:rowOff>
    </xdr:from>
    <xdr:to>
      <xdr:col>41</xdr:col>
      <xdr:colOff>101600</xdr:colOff>
      <xdr:row>38</xdr:row>
      <xdr:rowOff>75743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66870</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5819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147193</xdr:rowOff>
    </xdr:from>
    <xdr:to>
      <xdr:col>36</xdr:col>
      <xdr:colOff>165100</xdr:colOff>
      <xdr:row>38</xdr:row>
      <xdr:rowOff>77343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4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68470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5835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118764</xdr:rowOff>
    </xdr:from>
    <xdr:to>
      <xdr:col>54</xdr:col>
      <xdr:colOff>189865</xdr:colOff>
      <xdr:row>59</xdr:row>
      <xdr:rowOff>7207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2714"/>
          <a:ext cx="1270" cy="126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11034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7207</xdr:rowOff>
    </xdr:from>
    <xdr:to>
      <xdr:col>55</xdr:col>
      <xdr:colOff>88900</xdr:colOff>
      <xdr:row>59</xdr:row>
      <xdr:rowOff>7207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65441</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118764</xdr:rowOff>
    </xdr:from>
    <xdr:to>
      <xdr:col>55</xdr:col>
      <xdr:colOff>88900</xdr:colOff>
      <xdr:row>51</xdr:row>
      <xdr:rowOff>118764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41516</xdr:rowOff>
    </xdr:from>
    <xdr:to>
      <xdr:col>55</xdr:col>
      <xdr:colOff>0</xdr:colOff>
      <xdr:row>57</xdr:row>
      <xdr:rowOff>77940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471266"/>
          <a:ext cx="838200" cy="3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96149</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97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117722</xdr:rowOff>
    </xdr:from>
    <xdr:to>
      <xdr:col>55</xdr:col>
      <xdr:colOff>50800</xdr:colOff>
      <xdr:row>57</xdr:row>
      <xdr:rowOff>47872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71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77940</xdr:rowOff>
    </xdr:from>
    <xdr:to>
      <xdr:col>50</xdr:col>
      <xdr:colOff>114300</xdr:colOff>
      <xdr:row>57</xdr:row>
      <xdr:rowOff>98971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9850590"/>
          <a:ext cx="8890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105740</xdr:rowOff>
    </xdr:from>
    <xdr:to>
      <xdr:col>50</xdr:col>
      <xdr:colOff>165100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52417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482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41459</xdr:rowOff>
    </xdr:from>
    <xdr:to>
      <xdr:col>45</xdr:col>
      <xdr:colOff>177800</xdr:colOff>
      <xdr:row>57</xdr:row>
      <xdr:rowOff>98971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9471209"/>
          <a:ext cx="889000" cy="400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132372</xdr:rowOff>
    </xdr:from>
    <xdr:to>
      <xdr:col>46</xdr:col>
      <xdr:colOff>38100</xdr:colOff>
      <xdr:row>57</xdr:row>
      <xdr:rowOff>62522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79049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50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41459</xdr:rowOff>
    </xdr:from>
    <xdr:to>
      <xdr:col>41</xdr:col>
      <xdr:colOff>50800</xdr:colOff>
      <xdr:row>57</xdr:row>
      <xdr:rowOff>152464</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972300" y="9471209"/>
          <a:ext cx="889000" cy="45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138087</xdr:rowOff>
    </xdr:from>
    <xdr:to>
      <xdr:col>41</xdr:col>
      <xdr:colOff>101600</xdr:colOff>
      <xdr:row>57</xdr:row>
      <xdr:rowOff>68237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59364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83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143345</xdr:rowOff>
    </xdr:from>
    <xdr:to>
      <xdr:col>36</xdr:col>
      <xdr:colOff>165100</xdr:colOff>
      <xdr:row>57</xdr:row>
      <xdr:rowOff>73495</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74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90022</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51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162166</xdr:rowOff>
    </xdr:from>
    <xdr:to>
      <xdr:col>55</xdr:col>
      <xdr:colOff>50800</xdr:colOff>
      <xdr:row>55</xdr:row>
      <xdr:rowOff>92316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420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13593</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271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27140</xdr:rowOff>
    </xdr:from>
    <xdr:to>
      <xdr:col>50</xdr:col>
      <xdr:colOff>165100</xdr:colOff>
      <xdr:row>57</xdr:row>
      <xdr:rowOff>128740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79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119867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9892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48171</xdr:rowOff>
    </xdr:from>
    <xdr:to>
      <xdr:col>46</xdr:col>
      <xdr:colOff>38100</xdr:colOff>
      <xdr:row>57</xdr:row>
      <xdr:rowOff>149771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82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140898</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9913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162109</xdr:rowOff>
    </xdr:from>
    <xdr:to>
      <xdr:col>41</xdr:col>
      <xdr:colOff>101600</xdr:colOff>
      <xdr:row>55</xdr:row>
      <xdr:rowOff>92259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42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108786</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919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101664</xdr:rowOff>
    </xdr:from>
    <xdr:to>
      <xdr:col>36</xdr:col>
      <xdr:colOff>165100</xdr:colOff>
      <xdr:row>58</xdr:row>
      <xdr:rowOff>31814</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874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22941</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9967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4271</xdr:rowOff>
    </xdr:from>
    <xdr:to>
      <xdr:col>54</xdr:col>
      <xdr:colOff>189865</xdr:colOff>
      <xdr:row>79</xdr:row>
      <xdr:rowOff>75594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5771"/>
          <a:ext cx="1270" cy="1614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79421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75594</xdr:rowOff>
    </xdr:from>
    <xdr:to>
      <xdr:col>55</xdr:col>
      <xdr:colOff>88900</xdr:colOff>
      <xdr:row>79</xdr:row>
      <xdr:rowOff>75594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122398</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4271</xdr:rowOff>
    </xdr:from>
    <xdr:to>
      <xdr:col>55</xdr:col>
      <xdr:colOff>88900</xdr:colOff>
      <xdr:row>70</xdr:row>
      <xdr:rowOff>4271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75</xdr:row>
      <xdr:rowOff>156975</xdr:rowOff>
    </xdr:from>
    <xdr:to>
      <xdr:col>55</xdr:col>
      <xdr:colOff>0</xdr:colOff>
      <xdr:row>77</xdr:row>
      <xdr:rowOff>66353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015725"/>
          <a:ext cx="838200" cy="252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87151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88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108724</xdr:rowOff>
    </xdr:from>
    <xdr:to>
      <xdr:col>55</xdr:col>
      <xdr:colOff>50800</xdr:colOff>
      <xdr:row>78</xdr:row>
      <xdr:rowOff>38874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156975</xdr:rowOff>
    </xdr:from>
    <xdr:to>
      <xdr:col>50</xdr:col>
      <xdr:colOff>114300</xdr:colOff>
      <xdr:row>76</xdr:row>
      <xdr:rowOff>168422</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015725"/>
          <a:ext cx="889000" cy="18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50642</xdr:rowOff>
    </xdr:from>
    <xdr:to>
      <xdr:col>50</xdr:col>
      <xdr:colOff>165100</xdr:colOff>
      <xdr:row>77</xdr:row>
      <xdr:rowOff>152242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5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143369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34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95842</xdr:rowOff>
    </xdr:from>
    <xdr:to>
      <xdr:col>45</xdr:col>
      <xdr:colOff>177800</xdr:colOff>
      <xdr:row>76</xdr:row>
      <xdr:rowOff>168422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7861300" y="13126042"/>
          <a:ext cx="889000" cy="7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160142</xdr:rowOff>
    </xdr:from>
    <xdr:to>
      <xdr:col>46</xdr:col>
      <xdr:colOff>38100</xdr:colOff>
      <xdr:row>77</xdr:row>
      <xdr:rowOff>90292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9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81419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2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95842</xdr:rowOff>
    </xdr:from>
    <xdr:to>
      <xdr:col>41</xdr:col>
      <xdr:colOff>50800</xdr:colOff>
      <xdr:row>77</xdr:row>
      <xdr:rowOff>80868</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126042"/>
          <a:ext cx="889000" cy="15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30705</xdr:rowOff>
    </xdr:from>
    <xdr:to>
      <xdr:col>41</xdr:col>
      <xdr:colOff>101600</xdr:colOff>
      <xdr:row>77</xdr:row>
      <xdr:rowOff>132305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123432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3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83054</xdr:rowOff>
    </xdr:from>
    <xdr:to>
      <xdr:col>36</xdr:col>
      <xdr:colOff>165100</xdr:colOff>
      <xdr:row>77</xdr:row>
      <xdr:rowOff>13204</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11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29732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2888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15553</xdr:rowOff>
    </xdr:from>
    <xdr:to>
      <xdr:col>55</xdr:col>
      <xdr:colOff>50800</xdr:colOff>
      <xdr:row>77</xdr:row>
      <xdr:rowOff>117153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1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38430</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68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106176</xdr:rowOff>
    </xdr:from>
    <xdr:to>
      <xdr:col>50</xdr:col>
      <xdr:colOff>165100</xdr:colOff>
      <xdr:row>76</xdr:row>
      <xdr:rowOff>36326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296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52853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740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117622</xdr:rowOff>
    </xdr:from>
    <xdr:to>
      <xdr:col>46</xdr:col>
      <xdr:colOff>38100</xdr:colOff>
      <xdr:row>77</xdr:row>
      <xdr:rowOff>47772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14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64299</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92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45042</xdr:rowOff>
    </xdr:from>
    <xdr:to>
      <xdr:col>41</xdr:col>
      <xdr:colOff>101600</xdr:colOff>
      <xdr:row>76</xdr:row>
      <xdr:rowOff>146642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075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163168</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85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30068</xdr:rowOff>
    </xdr:from>
    <xdr:to>
      <xdr:col>36</xdr:col>
      <xdr:colOff>165100</xdr:colOff>
      <xdr:row>77</xdr:row>
      <xdr:rowOff>131668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23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122795</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324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58714</xdr:rowOff>
    </xdr:from>
    <xdr:to>
      <xdr:col>54</xdr:col>
      <xdr:colOff>189865</xdr:colOff>
      <xdr:row>98</xdr:row>
      <xdr:rowOff>56139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89214"/>
          <a:ext cx="1270" cy="136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59966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56139</xdr:rowOff>
    </xdr:from>
    <xdr:to>
      <xdr:col>55</xdr:col>
      <xdr:colOff>88900</xdr:colOff>
      <xdr:row>98</xdr:row>
      <xdr:rowOff>56139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5391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64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58714</xdr:rowOff>
    </xdr:from>
    <xdr:to>
      <xdr:col>55</xdr:col>
      <xdr:colOff>88900</xdr:colOff>
      <xdr:row>90</xdr:row>
      <xdr:rowOff>58714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89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91</xdr:row>
      <xdr:rowOff>132651</xdr:rowOff>
    </xdr:from>
    <xdr:to>
      <xdr:col>55</xdr:col>
      <xdr:colOff>0</xdr:colOff>
      <xdr:row>93</xdr:row>
      <xdr:rowOff>66464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5734601"/>
          <a:ext cx="838200" cy="27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11586</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0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33159</xdr:rowOff>
    </xdr:from>
    <xdr:to>
      <xdr:col>55</xdr:col>
      <xdr:colOff>50800</xdr:colOff>
      <xdr:row>96</xdr:row>
      <xdr:rowOff>134759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132651</xdr:rowOff>
    </xdr:from>
    <xdr:to>
      <xdr:col>50</xdr:col>
      <xdr:colOff>114300</xdr:colOff>
      <xdr:row>96</xdr:row>
      <xdr:rowOff>80302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5734601"/>
          <a:ext cx="889000" cy="804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61033</xdr:rowOff>
    </xdr:from>
    <xdr:to>
      <xdr:col>50</xdr:col>
      <xdr:colOff>165100</xdr:colOff>
      <xdr:row>96</xdr:row>
      <xdr:rowOff>162633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2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153760</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1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80302</xdr:rowOff>
    </xdr:from>
    <xdr:to>
      <xdr:col>45</xdr:col>
      <xdr:colOff>177800</xdr:colOff>
      <xdr:row>97</xdr:row>
      <xdr:rowOff>61192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39502"/>
          <a:ext cx="889000" cy="15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79284</xdr:rowOff>
    </xdr:from>
    <xdr:to>
      <xdr:col>46</xdr:col>
      <xdr:colOff>38100</xdr:colOff>
      <xdr:row>97</xdr:row>
      <xdr:rowOff>9434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3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61192</xdr:rowOff>
    </xdr:from>
    <xdr:to>
      <xdr:col>41</xdr:col>
      <xdr:colOff>50800</xdr:colOff>
      <xdr:row>97</xdr:row>
      <xdr:rowOff>127553</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91842"/>
          <a:ext cx="889000" cy="66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99560</xdr:rowOff>
    </xdr:from>
    <xdr:to>
      <xdr:col>41</xdr:col>
      <xdr:colOff>101600</xdr:colOff>
      <xdr:row>97</xdr:row>
      <xdr:rowOff>29710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46237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333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34234</xdr:rowOff>
    </xdr:from>
    <xdr:to>
      <xdr:col>36</xdr:col>
      <xdr:colOff>165100</xdr:colOff>
      <xdr:row>96</xdr:row>
      <xdr:rowOff>135834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3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152361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15664</xdr:rowOff>
    </xdr:from>
    <xdr:to>
      <xdr:col>55</xdr:col>
      <xdr:colOff>50800</xdr:colOff>
      <xdr:row>93</xdr:row>
      <xdr:rowOff>117264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596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38541</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5811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91</xdr:row>
      <xdr:rowOff>81851</xdr:rowOff>
    </xdr:from>
    <xdr:to>
      <xdr:col>50</xdr:col>
      <xdr:colOff>165100</xdr:colOff>
      <xdr:row>92</xdr:row>
      <xdr:rowOff>12001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5683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90</xdr:row>
      <xdr:rowOff>28528</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39795" y="15459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29502</xdr:rowOff>
    </xdr:from>
    <xdr:to>
      <xdr:col>46</xdr:col>
      <xdr:colOff>38100</xdr:colOff>
      <xdr:row>96</xdr:row>
      <xdr:rowOff>131102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8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147629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63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10392</xdr:rowOff>
    </xdr:from>
    <xdr:to>
      <xdr:col>41</xdr:col>
      <xdr:colOff>101600</xdr:colOff>
      <xdr:row>97</xdr:row>
      <xdr:rowOff>111992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4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103119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73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76753</xdr:rowOff>
    </xdr:from>
    <xdr:to>
      <xdr:col>36</xdr:col>
      <xdr:colOff>165100</xdr:colOff>
      <xdr:row>98</xdr:row>
      <xdr:rowOff>6903</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70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169480</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80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7931</xdr:rowOff>
    </xdr:from>
    <xdr:to>
      <xdr:col>85</xdr:col>
      <xdr:colOff>126364</xdr:colOff>
      <xdr:row>37</xdr:row>
      <xdr:rowOff>148844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22881"/>
          <a:ext cx="1269" cy="116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152671</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148844</xdr:rowOff>
    </xdr:from>
    <xdr:to>
      <xdr:col>86</xdr:col>
      <xdr:colOff>25400</xdr:colOff>
      <xdr:row>37</xdr:row>
      <xdr:rowOff>148844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126058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9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7931</xdr:rowOff>
    </xdr:from>
    <xdr:to>
      <xdr:col>86</xdr:col>
      <xdr:colOff>25400</xdr:colOff>
      <xdr:row>31</xdr:row>
      <xdr:rowOff>7931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2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7645</xdr:rowOff>
    </xdr:from>
    <xdr:to>
      <xdr:col>85</xdr:col>
      <xdr:colOff>127000</xdr:colOff>
      <xdr:row>37</xdr:row>
      <xdr:rowOff>38754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351295"/>
          <a:ext cx="838200" cy="3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51674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052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28797</xdr:rowOff>
    </xdr:from>
    <xdr:to>
      <xdr:col>85</xdr:col>
      <xdr:colOff>177800</xdr:colOff>
      <xdr:row>36</xdr:row>
      <xdr:rowOff>130397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0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162560</xdr:rowOff>
    </xdr:from>
    <xdr:to>
      <xdr:col>81</xdr:col>
      <xdr:colOff>50800</xdr:colOff>
      <xdr:row>37</xdr:row>
      <xdr:rowOff>38754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334760"/>
          <a:ext cx="889000" cy="4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38779</xdr:rowOff>
    </xdr:from>
    <xdr:to>
      <xdr:col>81</xdr:col>
      <xdr:colOff>101600</xdr:colOff>
      <xdr:row>36</xdr:row>
      <xdr:rowOff>140379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156906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5986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44107</xdr:rowOff>
    </xdr:from>
    <xdr:to>
      <xdr:col>76</xdr:col>
      <xdr:colOff>114300</xdr:colOff>
      <xdr:row>36</xdr:row>
      <xdr:rowOff>162560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044857"/>
          <a:ext cx="889000" cy="28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62459</xdr:rowOff>
    </xdr:from>
    <xdr:to>
      <xdr:col>76</xdr:col>
      <xdr:colOff>165100</xdr:colOff>
      <xdr:row>36</xdr:row>
      <xdr:rowOff>164059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9136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009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44107</xdr:rowOff>
    </xdr:from>
    <xdr:to>
      <xdr:col>71</xdr:col>
      <xdr:colOff>177800</xdr:colOff>
      <xdr:row>37</xdr:row>
      <xdr:rowOff>26353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044857"/>
          <a:ext cx="889000" cy="3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68936</xdr:rowOff>
    </xdr:from>
    <xdr:to>
      <xdr:col>72</xdr:col>
      <xdr:colOff>38100</xdr:colOff>
      <xdr:row>36</xdr:row>
      <xdr:rowOff>170536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161663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32779</xdr:rowOff>
    </xdr:from>
    <xdr:to>
      <xdr:col>67</xdr:col>
      <xdr:colOff>101600</xdr:colOff>
      <xdr:row>36</xdr:row>
      <xdr:rowOff>134379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04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150906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5980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128295</xdr:rowOff>
    </xdr:from>
    <xdr:to>
      <xdr:col>85</xdr:col>
      <xdr:colOff>177800</xdr:colOff>
      <xdr:row>37</xdr:row>
      <xdr:rowOff>58445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300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106722</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27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159404</xdr:rowOff>
    </xdr:from>
    <xdr:to>
      <xdr:col>81</xdr:col>
      <xdr:colOff>101600</xdr:colOff>
      <xdr:row>37</xdr:row>
      <xdr:rowOff>89554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33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80681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42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111760</xdr:rowOff>
    </xdr:from>
    <xdr:to>
      <xdr:col>76</xdr:col>
      <xdr:colOff>165100</xdr:colOff>
      <xdr:row>37</xdr:row>
      <xdr:rowOff>41910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33037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37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34</xdr:row>
      <xdr:rowOff>164757</xdr:rowOff>
    </xdr:from>
    <xdr:to>
      <xdr:col>72</xdr:col>
      <xdr:colOff>38100</xdr:colOff>
      <xdr:row>35</xdr:row>
      <xdr:rowOff>94907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599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111434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769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147003</xdr:rowOff>
    </xdr:from>
    <xdr:to>
      <xdr:col>67</xdr:col>
      <xdr:colOff>101600</xdr:colOff>
      <xdr:row>37</xdr:row>
      <xdr:rowOff>77153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1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68280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1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51560</xdr:rowOff>
    </xdr:from>
    <xdr:to>
      <xdr:col>85</xdr:col>
      <xdr:colOff>126364</xdr:colOff>
      <xdr:row>57</xdr:row>
      <xdr:rowOff>135204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24060"/>
          <a:ext cx="1269" cy="1283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139031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135204</xdr:rowOff>
    </xdr:from>
    <xdr:to>
      <xdr:col>86</xdr:col>
      <xdr:colOff>25400</xdr:colOff>
      <xdr:row>57</xdr:row>
      <xdr:rowOff>135204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0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169687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201,567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51560</xdr:rowOff>
    </xdr:from>
    <xdr:to>
      <xdr:col>86</xdr:col>
      <xdr:colOff>25400</xdr:colOff>
      <xdr:row>50</xdr:row>
      <xdr:rowOff>51560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140454</xdr:rowOff>
    </xdr:from>
    <xdr:to>
      <xdr:col>85</xdr:col>
      <xdr:colOff>127000</xdr:colOff>
      <xdr:row>57</xdr:row>
      <xdr:rowOff>69604</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5481300" y="9741654"/>
          <a:ext cx="838200" cy="100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143895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402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121018</xdr:rowOff>
    </xdr:from>
    <xdr:to>
      <xdr:col>85</xdr:col>
      <xdr:colOff>177800</xdr:colOff>
      <xdr:row>56</xdr:row>
      <xdr:rowOff>51168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69604</xdr:rowOff>
    </xdr:from>
    <xdr:to>
      <xdr:col>81</xdr:col>
      <xdr:colOff>50800</xdr:colOff>
      <xdr:row>57</xdr:row>
      <xdr:rowOff>104335</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842254"/>
          <a:ext cx="889000" cy="34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36535</xdr:rowOff>
    </xdr:from>
    <xdr:to>
      <xdr:col>81</xdr:col>
      <xdr:colOff>101600</xdr:colOff>
      <xdr:row>56</xdr:row>
      <xdr:rowOff>138135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154662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41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59248</xdr:rowOff>
    </xdr:from>
    <xdr:to>
      <xdr:col>76</xdr:col>
      <xdr:colOff>114300</xdr:colOff>
      <xdr:row>57</xdr:row>
      <xdr:rowOff>104335</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831898"/>
          <a:ext cx="889000" cy="45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3511</xdr:rowOff>
    </xdr:from>
    <xdr:to>
      <xdr:col>76</xdr:col>
      <xdr:colOff>165100</xdr:colOff>
      <xdr:row>56</xdr:row>
      <xdr:rowOff>105111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121638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379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59248</xdr:rowOff>
    </xdr:from>
    <xdr:to>
      <xdr:col>71</xdr:col>
      <xdr:colOff>177800</xdr:colOff>
      <xdr:row>57</xdr:row>
      <xdr:rowOff>117145</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2814300" y="9831898"/>
          <a:ext cx="889000" cy="57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31285</xdr:rowOff>
    </xdr:from>
    <xdr:to>
      <xdr:col>72</xdr:col>
      <xdr:colOff>38100</xdr:colOff>
      <xdr:row>56</xdr:row>
      <xdr:rowOff>132885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149412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40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26416</xdr:rowOff>
    </xdr:from>
    <xdr:to>
      <xdr:col>67</xdr:col>
      <xdr:colOff>101600</xdr:colOff>
      <xdr:row>56</xdr:row>
      <xdr:rowOff>128016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2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144543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402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89654</xdr:rowOff>
    </xdr:from>
    <xdr:to>
      <xdr:col>85</xdr:col>
      <xdr:colOff>177800</xdr:colOff>
      <xdr:row>57</xdr:row>
      <xdr:rowOff>19804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69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68081</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669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18804</xdr:rowOff>
    </xdr:from>
    <xdr:to>
      <xdr:col>81</xdr:col>
      <xdr:colOff>101600</xdr:colOff>
      <xdr:row>57</xdr:row>
      <xdr:rowOff>120404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791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111531</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884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53535</xdr:rowOff>
    </xdr:from>
    <xdr:to>
      <xdr:col>76</xdr:col>
      <xdr:colOff>165100</xdr:colOff>
      <xdr:row>57</xdr:row>
      <xdr:rowOff>155135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8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146262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91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8448</xdr:rowOff>
    </xdr:from>
    <xdr:to>
      <xdr:col>72</xdr:col>
      <xdr:colOff>38100</xdr:colOff>
      <xdr:row>57</xdr:row>
      <xdr:rowOff>110048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781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101175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987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66345</xdr:rowOff>
    </xdr:from>
    <xdr:to>
      <xdr:col>67</xdr:col>
      <xdr:colOff>101600</xdr:colOff>
      <xdr:row>57</xdr:row>
      <xdr:rowOff>167945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8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159072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993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11932</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356332"/>
          <a:ext cx="1269" cy="1232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130059</xdr:rowOff>
    </xdr:from>
    <xdr:ext cx="534377"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2131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11932</xdr:rowOff>
    </xdr:from>
    <xdr:to>
      <xdr:col>86</xdr:col>
      <xdr:colOff>25400</xdr:colOff>
      <xdr:row>72</xdr:row>
      <xdr:rowOff>11932</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356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135852</xdr:rowOff>
    </xdr:from>
    <xdr:to>
      <xdr:col>85</xdr:col>
      <xdr:colOff>127000</xdr:colOff>
      <xdr:row>77</xdr:row>
      <xdr:rowOff>31059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2823152"/>
          <a:ext cx="838200" cy="409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47192</xdr:rowOff>
    </xdr:from>
    <xdr:ext cx="469744"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4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68765</xdr:rowOff>
    </xdr:from>
    <xdr:to>
      <xdr:col>85</xdr:col>
      <xdr:colOff>177800</xdr:colOff>
      <xdr:row>78</xdr:row>
      <xdr:rowOff>170365</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41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35116</xdr:rowOff>
    </xdr:from>
    <xdr:to>
      <xdr:col>81</xdr:col>
      <xdr:colOff>50800</xdr:colOff>
      <xdr:row>74</xdr:row>
      <xdr:rowOff>135852</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2208066"/>
          <a:ext cx="889000" cy="615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88785</xdr:rowOff>
    </xdr:from>
    <xdr:to>
      <xdr:col>81</xdr:col>
      <xdr:colOff>101600</xdr:colOff>
      <xdr:row>79</xdr:row>
      <xdr:rowOff>18935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10062</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554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70</xdr:row>
      <xdr:rowOff>121965</xdr:rowOff>
    </xdr:from>
    <xdr:to>
      <xdr:col>76</xdr:col>
      <xdr:colOff>114300</xdr:colOff>
      <xdr:row>71</xdr:row>
      <xdr:rowOff>35116</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2123465"/>
          <a:ext cx="8890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53409</xdr:rowOff>
    </xdr:from>
    <xdr:to>
      <xdr:col>76</xdr:col>
      <xdr:colOff>165100</xdr:colOff>
      <xdr:row>78</xdr:row>
      <xdr:rowOff>155009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26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146136</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57428" y="1351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121965</xdr:rowOff>
    </xdr:from>
    <xdr:to>
      <xdr:col>71</xdr:col>
      <xdr:colOff>177800</xdr:colOff>
      <xdr:row>72</xdr:row>
      <xdr:rowOff>136881</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flipV="1">
          <a:off x="12814300" y="12123465"/>
          <a:ext cx="889000" cy="357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16890</xdr:rowOff>
    </xdr:from>
    <xdr:to>
      <xdr:col>72</xdr:col>
      <xdr:colOff>38100</xdr:colOff>
      <xdr:row>78</xdr:row>
      <xdr:rowOff>118490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38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109617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68428" y="1348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72346</xdr:rowOff>
    </xdr:from>
    <xdr:to>
      <xdr:col>67</xdr:col>
      <xdr:colOff>101600</xdr:colOff>
      <xdr:row>78</xdr:row>
      <xdr:rowOff>2496</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27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165073</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36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151709</xdr:rowOff>
    </xdr:from>
    <xdr:to>
      <xdr:col>85</xdr:col>
      <xdr:colOff>177800</xdr:colOff>
      <xdr:row>77</xdr:row>
      <xdr:rowOff>81859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18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3136</xdr:rowOff>
    </xdr:from>
    <xdr:ext cx="534377"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033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85052</xdr:rowOff>
    </xdr:from>
    <xdr:to>
      <xdr:col>81</xdr:col>
      <xdr:colOff>101600</xdr:colOff>
      <xdr:row>75</xdr:row>
      <xdr:rowOff>15202</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277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31729</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14111" y="1254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70</xdr:row>
      <xdr:rowOff>155766</xdr:rowOff>
    </xdr:from>
    <xdr:to>
      <xdr:col>76</xdr:col>
      <xdr:colOff>165100</xdr:colOff>
      <xdr:row>71</xdr:row>
      <xdr:rowOff>85916</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215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102443</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25111" y="1193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70</xdr:row>
      <xdr:rowOff>71165</xdr:rowOff>
    </xdr:from>
    <xdr:to>
      <xdr:col>72</xdr:col>
      <xdr:colOff>38100</xdr:colOff>
      <xdr:row>71</xdr:row>
      <xdr:rowOff>1315</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20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69</xdr:row>
      <xdr:rowOff>17842</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436111" y="11847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86081</xdr:rowOff>
    </xdr:from>
    <xdr:to>
      <xdr:col>67</xdr:col>
      <xdr:colOff>101600</xdr:colOff>
      <xdr:row>73</xdr:row>
      <xdr:rowOff>16231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243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32758</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2205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144311</xdr:rowOff>
    </xdr:from>
    <xdr:to>
      <xdr:col>85</xdr:col>
      <xdr:colOff>126364</xdr:colOff>
      <xdr:row>99</xdr:row>
      <xdr:rowOff>107620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03361"/>
          <a:ext cx="1269" cy="167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111447</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107620</xdr:rowOff>
    </xdr:from>
    <xdr:to>
      <xdr:col>86</xdr:col>
      <xdr:colOff>25400</xdr:colOff>
      <xdr:row>99</xdr:row>
      <xdr:rowOff>107620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8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90988</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17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144311</xdr:rowOff>
    </xdr:from>
    <xdr:to>
      <xdr:col>86</xdr:col>
      <xdr:colOff>25400</xdr:colOff>
      <xdr:row>89</xdr:row>
      <xdr:rowOff>144311</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0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62815</xdr:rowOff>
    </xdr:from>
    <xdr:to>
      <xdr:col>85</xdr:col>
      <xdr:colOff>127000</xdr:colOff>
      <xdr:row>95</xdr:row>
      <xdr:rowOff>88036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179115"/>
          <a:ext cx="838200" cy="19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88092</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547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109665</xdr:rowOff>
    </xdr:from>
    <xdr:to>
      <xdr:col>85</xdr:col>
      <xdr:colOff>177800</xdr:colOff>
      <xdr:row>97</xdr:row>
      <xdr:rowOff>39815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5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88036</xdr:rowOff>
    </xdr:from>
    <xdr:to>
      <xdr:col>81</xdr:col>
      <xdr:colOff>50800</xdr:colOff>
      <xdr:row>96</xdr:row>
      <xdr:rowOff>13170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375786"/>
          <a:ext cx="889000" cy="9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101309</xdr:rowOff>
    </xdr:from>
    <xdr:to>
      <xdr:col>81</xdr:col>
      <xdr:colOff>101600</xdr:colOff>
      <xdr:row>97</xdr:row>
      <xdr:rowOff>31459</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22586</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6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13170</xdr:rowOff>
    </xdr:from>
    <xdr:to>
      <xdr:col>76</xdr:col>
      <xdr:colOff>114300</xdr:colOff>
      <xdr:row>97</xdr:row>
      <xdr:rowOff>146596</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472370"/>
          <a:ext cx="889000" cy="30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138010</xdr:rowOff>
    </xdr:from>
    <xdr:to>
      <xdr:col>76</xdr:col>
      <xdr:colOff>165100</xdr:colOff>
      <xdr:row>97</xdr:row>
      <xdr:rowOff>68160</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59287</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68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146596</xdr:rowOff>
    </xdr:from>
    <xdr:to>
      <xdr:col>71</xdr:col>
      <xdr:colOff>177800</xdr:colOff>
      <xdr:row>98</xdr:row>
      <xdr:rowOff>29184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777246"/>
          <a:ext cx="889000" cy="54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149937</xdr:rowOff>
    </xdr:from>
    <xdr:to>
      <xdr:col>72</xdr:col>
      <xdr:colOff>38100</xdr:colOff>
      <xdr:row>97</xdr:row>
      <xdr:rowOff>80087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96614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38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121958</xdr:rowOff>
    </xdr:from>
    <xdr:to>
      <xdr:col>67</xdr:col>
      <xdr:colOff>101600</xdr:colOff>
      <xdr:row>97</xdr:row>
      <xdr:rowOff>52108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5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68635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35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12015</xdr:rowOff>
    </xdr:from>
    <xdr:to>
      <xdr:col>85</xdr:col>
      <xdr:colOff>177800</xdr:colOff>
      <xdr:row>94</xdr:row>
      <xdr:rowOff>113615</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12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34892</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597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37236</xdr:rowOff>
    </xdr:from>
    <xdr:to>
      <xdr:col>81</xdr:col>
      <xdr:colOff>101600</xdr:colOff>
      <xdr:row>95</xdr:row>
      <xdr:rowOff>138836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32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155363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100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133820</xdr:rowOff>
    </xdr:from>
    <xdr:to>
      <xdr:col>76</xdr:col>
      <xdr:colOff>165100</xdr:colOff>
      <xdr:row>96</xdr:row>
      <xdr:rowOff>63970</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42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80497</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19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95796</xdr:rowOff>
    </xdr:from>
    <xdr:to>
      <xdr:col>72</xdr:col>
      <xdr:colOff>38100</xdr:colOff>
      <xdr:row>98</xdr:row>
      <xdr:rowOff>25946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726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17073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81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149834</xdr:rowOff>
    </xdr:from>
    <xdr:to>
      <xdr:col>67</xdr:col>
      <xdr:colOff>101600</xdr:colOff>
      <xdr:row>98</xdr:row>
      <xdr:rowOff>79984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780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71111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873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37</xdr:row>
      <xdr:rowOff>13970</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6357620"/>
          <a:ext cx="1269" cy="297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22877</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0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132097</xdr:rowOff>
    </xdr:from>
    <xdr:ext cx="313932"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61328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37</xdr:row>
      <xdr:rowOff>13970</xdr:rowOff>
    </xdr:from>
    <xdr:to>
      <xdr:col>116</xdr:col>
      <xdr:colOff>152400</xdr:colOff>
      <xdr:row>37</xdr:row>
      <xdr:rowOff>13970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34</xdr:row>
      <xdr:rowOff>111760</xdr:rowOff>
    </xdr:from>
    <xdr:to>
      <xdr:col>112</xdr:col>
      <xdr:colOff>38100</xdr:colOff>
      <xdr:row>35</xdr:row>
      <xdr:rowOff>41910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594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33</xdr:row>
      <xdr:rowOff>58437</xdr:rowOff>
    </xdr:from>
    <xdr:ext cx="313932"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66333" y="57162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33</xdr:row>
      <xdr:rowOff>8890</xdr:rowOff>
    </xdr:from>
    <xdr:to>
      <xdr:col>107</xdr:col>
      <xdr:colOff>101600</xdr:colOff>
      <xdr:row>33</xdr:row>
      <xdr:rowOff>110490</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566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127017</xdr:rowOff>
    </xdr:from>
    <xdr:ext cx="313932"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77333" y="54419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31</xdr:row>
      <xdr:rowOff>54610</xdr:rowOff>
    </xdr:from>
    <xdr:to>
      <xdr:col>102</xdr:col>
      <xdr:colOff>165100</xdr:colOff>
      <xdr:row>31</xdr:row>
      <xdr:rowOff>156210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536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30</xdr:row>
      <xdr:rowOff>1287</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51447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146050</xdr:rowOff>
    </xdr:from>
    <xdr:to>
      <xdr:col>98</xdr:col>
      <xdr:colOff>38100</xdr:colOff>
      <xdr:row>32</xdr:row>
      <xdr:rowOff>76200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546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30</xdr:row>
      <xdr:rowOff>92727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5236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67327</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大きく上回っているものは災害復旧費である。令和２年７月豪雨災害によるもので、令和６年度ではかなり減少したものの、他団体と比較すると未だ高水準となった。令和７年度の災害復旧費も減少見込みのため、令和７年度ではより他団体に近い数値とな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と比較して上回っているものは、民生費、農林水産業費、商工費、土木費、公債費である。扶助費が類似団体より高水準であることがそのまま民生費が高くなっている要因であるが、人口減少（児童数の減）によりその差は縮まっている。農林水産業費は林業・木材産業生産性強化対策事業補助金（</a:t>
          </a:r>
          <a:r>
            <a:rPr kumimoji="1" lang="en-US" altLang="ja-JP" sz="1300">
              <a:latin typeface="ＭＳ Ｐゴシック" panose="020B0600070205080204" pitchFamily="50" charset="-128"/>
              <a:ea typeface="ＭＳ Ｐゴシック" panose="020B0600070205080204" pitchFamily="50" charset="-128"/>
            </a:rPr>
            <a:t>671,738</a:t>
          </a:r>
          <a:r>
            <a:rPr kumimoji="1" lang="ja-JP" altLang="en-US" sz="1300">
              <a:latin typeface="ＭＳ Ｐゴシック" panose="020B0600070205080204" pitchFamily="50" charset="-128"/>
              <a:ea typeface="ＭＳ Ｐゴシック" panose="020B0600070205080204" pitchFamily="50" charset="-128"/>
            </a:rPr>
            <a:t>千円）の増が影響しているため、一時的なものであると予想される。商工費についても物価高騰対策事業（</a:t>
          </a:r>
          <a:r>
            <a:rPr kumimoji="1" lang="en-US" altLang="ja-JP" sz="1300">
              <a:latin typeface="ＭＳ Ｐゴシック" panose="020B0600070205080204" pitchFamily="50" charset="-128"/>
              <a:ea typeface="ＭＳ Ｐゴシック" panose="020B0600070205080204" pitchFamily="50" charset="-128"/>
            </a:rPr>
            <a:t>32,190</a:t>
          </a:r>
          <a:r>
            <a:rPr kumimoji="1" lang="ja-JP" altLang="en-US" sz="1300">
              <a:latin typeface="ＭＳ Ｐゴシック" panose="020B0600070205080204" pitchFamily="50" charset="-128"/>
              <a:ea typeface="ＭＳ Ｐゴシック" panose="020B0600070205080204" pitchFamily="50" charset="-128"/>
            </a:rPr>
            <a:t>千円）の増が影響しているため、一時的なものであると予想される。土木費については、復興事業が本格化してきており、今後はさらに高水準となることが予想され、復興事業以外の投資的経費の調整など課題を抱えている。公債費についても、令和２年７月豪雨災害の復旧・復興事業にかかる起債元金の償還が始まることから、今後も高水準が続くことが予想さ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財政調整基金残高については、決算状況による積み立てを行ったが、前年度と比較すると</a:t>
          </a:r>
          <a:r>
            <a:rPr kumimoji="1" lang="en-US" altLang="ja-JP" sz="1400">
              <a:latin typeface="ＭＳ ゴシック" pitchFamily="49" charset="-128"/>
              <a:ea typeface="ＭＳ ゴシック" pitchFamily="49" charset="-128"/>
            </a:rPr>
            <a:t>0.23</a:t>
          </a:r>
          <a:r>
            <a:rPr kumimoji="1" lang="ja-JP" altLang="en-US" sz="1400">
              <a:latin typeface="ＭＳ ゴシック" pitchFamily="49" charset="-128"/>
              <a:ea typeface="ＭＳ ゴシック" pitchFamily="49" charset="-128"/>
            </a:rPr>
            <a:t>ポイント低下した。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実質収支については、災害公営住宅建設事業（△</a:t>
          </a:r>
          <a:r>
            <a:rPr kumimoji="1" lang="en-US" altLang="ja-JP" sz="1400">
              <a:latin typeface="ＭＳ ゴシック" pitchFamily="49" charset="-128"/>
              <a:ea typeface="ＭＳ ゴシック" pitchFamily="49" charset="-128"/>
            </a:rPr>
            <a:t>14.4</a:t>
          </a:r>
          <a:r>
            <a:rPr kumimoji="1" lang="ja-JP" altLang="en-US" sz="1400">
              <a:latin typeface="ＭＳ ゴシック" pitchFamily="49" charset="-128"/>
              <a:ea typeface="ＭＳ ゴシック" pitchFamily="49" charset="-128"/>
            </a:rPr>
            <a:t>億円）、地域振興券事業（△</a:t>
          </a:r>
          <a:r>
            <a:rPr kumimoji="1" lang="en-US" altLang="ja-JP" sz="1400">
              <a:latin typeface="ＭＳ ゴシック" pitchFamily="49" charset="-128"/>
              <a:ea typeface="ＭＳ ゴシック" pitchFamily="49" charset="-128"/>
            </a:rPr>
            <a:t>3.7</a:t>
          </a:r>
          <a:r>
            <a:rPr kumimoji="1" lang="ja-JP" altLang="en-US" sz="1400">
              <a:latin typeface="ＭＳ ゴシック" pitchFamily="49" charset="-128"/>
              <a:ea typeface="ＭＳ ゴシック" pitchFamily="49" charset="-128"/>
            </a:rPr>
            <a:t>億円）、コミュニティセンター災害復旧事業（△</a:t>
          </a:r>
          <a:r>
            <a:rPr kumimoji="1" lang="en-US" altLang="ja-JP" sz="1400">
              <a:latin typeface="ＭＳ ゴシック" pitchFamily="49" charset="-128"/>
              <a:ea typeface="ＭＳ ゴシック" pitchFamily="49" charset="-128"/>
            </a:rPr>
            <a:t>2.3</a:t>
          </a:r>
          <a:r>
            <a:rPr kumimoji="1" lang="ja-JP" altLang="en-US" sz="1400">
              <a:latin typeface="ＭＳ ゴシック" pitchFamily="49" charset="-128"/>
              <a:ea typeface="ＭＳ ゴシック" pitchFamily="49" charset="-128"/>
            </a:rPr>
            <a:t>億円）の減により、歳入・歳出ともに減少し、前年に比べ</a:t>
          </a:r>
          <a:r>
            <a:rPr kumimoji="1" lang="en-US" altLang="ja-JP" sz="1400">
              <a:latin typeface="ＭＳ ゴシック" pitchFamily="49" charset="-128"/>
              <a:ea typeface="ＭＳ ゴシック" pitchFamily="49" charset="-128"/>
            </a:rPr>
            <a:t>5.13</a:t>
          </a:r>
          <a:r>
            <a:rPr kumimoji="1" lang="ja-JP" altLang="en-US" sz="1400">
              <a:latin typeface="ＭＳ ゴシック" pitchFamily="49" charset="-128"/>
              <a:ea typeface="ＭＳ ゴシック" pitchFamily="49" charset="-128"/>
            </a:rPr>
            <a:t>ポイント低下した。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実質単年度収支については、減債基金は増となったが、単年度収支が減となったため、総じて</a:t>
          </a:r>
          <a:r>
            <a:rPr kumimoji="1" lang="en-US" altLang="ja-JP" sz="1400">
              <a:latin typeface="ＭＳ ゴシック" pitchFamily="49" charset="-128"/>
              <a:ea typeface="ＭＳ ゴシック" pitchFamily="49" charset="-128"/>
            </a:rPr>
            <a:t>9.79</a:t>
          </a:r>
          <a:r>
            <a:rPr kumimoji="1" lang="ja-JP" altLang="en-US" sz="1400">
              <a:latin typeface="ＭＳ ゴシック" pitchFamily="49" charset="-128"/>
              <a:ea typeface="ＭＳ ゴシック" pitchFamily="49" charset="-128"/>
            </a:rPr>
            <a:t>ポイント低下した。</a:t>
          </a:r>
          <a:endParaRPr kumimoji="1" lang="en-US" altLang="ja-JP" sz="1400">
            <a:latin typeface="ＭＳ ゴシック" pitchFamily="49" charset="-128"/>
            <a:ea typeface="ＭＳ ゴシック" pitchFamily="49" charset="-128"/>
          </a:endParaRPr>
        </a:p>
        <a:p>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熊本県人吉市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は赤字の会計はなかったが、一般会計、国民健康保険事業、介護保険事業においては比率がそれぞれ低下している。一般会計においては定額減税による市民税の減が主な原因である。国民健康保険、介護保険においては人口減による被保険者の減によるものだが、被保険者一人当たりの費用は増加しており、今後も医療費・介護給付費抑制のための検診予防事業などに重点を置く必要があ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25784973</v>
      </c>
      <c r="BO4" s="449"/>
      <c r="BP4" s="449"/>
      <c r="BQ4" s="449"/>
      <c r="BR4" s="449"/>
      <c r="BS4" s="449"/>
      <c r="BT4" s="449"/>
      <c r="BU4" s="450"/>
      <c r="BV4" s="448">
        <v>26564584</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8.1</v>
      </c>
      <c r="CU4" s="589"/>
      <c r="CV4" s="589"/>
      <c r="CW4" s="589"/>
      <c r="CX4" s="589"/>
      <c r="CY4" s="589"/>
      <c r="CZ4" s="589"/>
      <c r="DA4" s="590"/>
      <c r="DB4" s="588">
        <v>13.3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24676336</v>
      </c>
      <c r="BO5" s="420"/>
      <c r="BP5" s="420"/>
      <c r="BQ5" s="420"/>
      <c r="BR5" s="420"/>
      <c r="BS5" s="420"/>
      <c r="BT5" s="420"/>
      <c r="BU5" s="421"/>
      <c r="BV5" s="419">
        <v>25195340</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98.1</v>
      </c>
      <c r="CU5" s="417"/>
      <c r="CV5" s="417"/>
      <c r="CW5" s="417"/>
      <c r="CX5" s="417"/>
      <c r="CY5" s="417"/>
      <c r="CZ5" s="417"/>
      <c r="DA5" s="418"/>
      <c r="DB5" s="416">
        <v>94.3</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1108637</v>
      </c>
      <c r="BO6" s="420"/>
      <c r="BP6" s="420"/>
      <c r="BQ6" s="420"/>
      <c r="BR6" s="420"/>
      <c r="BS6" s="420"/>
      <c r="BT6" s="420"/>
      <c r="BU6" s="421"/>
      <c r="BV6" s="419">
        <v>1369244</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98.4</v>
      </c>
      <c r="CU6" s="563"/>
      <c r="CV6" s="563"/>
      <c r="CW6" s="563"/>
      <c r="CX6" s="563"/>
      <c r="CY6" s="563"/>
      <c r="CZ6" s="563"/>
      <c r="DA6" s="564"/>
      <c r="DB6" s="562">
        <v>94.9</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332126</v>
      </c>
      <c r="BO7" s="420"/>
      <c r="BP7" s="420"/>
      <c r="BQ7" s="420"/>
      <c r="BR7" s="420"/>
      <c r="BS7" s="420"/>
      <c r="BT7" s="420"/>
      <c r="BU7" s="421"/>
      <c r="BV7" s="419">
        <v>144733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9543199</v>
      </c>
      <c r="CU7" s="420"/>
      <c r="CV7" s="420"/>
      <c r="CW7" s="420"/>
      <c r="CX7" s="420"/>
      <c r="CY7" s="420"/>
      <c r="CZ7" s="420"/>
      <c r="DA7" s="421"/>
      <c r="DB7" s="419">
        <v>9228470</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90</v>
      </c>
      <c r="AV8" s="478"/>
      <c r="AW8" s="478"/>
      <c r="AX8" s="478"/>
      <c r="AY8" s="433" t="s">
        <v>104</v>
      </c>
      <c r="AZ8" s="434"/>
      <c r="BA8" s="434"/>
      <c r="BB8" s="434"/>
      <c r="BC8" s="434"/>
      <c r="BD8" s="434"/>
      <c r="BE8" s="434"/>
      <c r="BF8" s="434"/>
      <c r="BG8" s="434"/>
      <c r="BH8" s="434"/>
      <c r="BI8" s="434"/>
      <c r="BJ8" s="434"/>
      <c r="BK8" s="434"/>
      <c r="BL8" s="434"/>
      <c r="BM8" s="435"/>
      <c r="BN8" s="419">
        <v>776511</v>
      </c>
      <c r="BO8" s="420"/>
      <c r="BP8" s="420"/>
      <c r="BQ8" s="420"/>
      <c r="BR8" s="420"/>
      <c r="BS8" s="420"/>
      <c r="BT8" s="420"/>
      <c r="BU8" s="421"/>
      <c r="BV8" s="419">
        <v>1224511</v>
      </c>
      <c r="BW8" s="420"/>
      <c r="BX8" s="420"/>
      <c r="BY8" s="420"/>
      <c r="BZ8" s="420"/>
      <c r="CA8" s="420"/>
      <c r="CB8" s="420"/>
      <c r="CC8" s="421"/>
      <c r="CD8" s="459" t="s">
        <v>105</v>
      </c>
      <c r="CE8" s="379"/>
      <c r="CF8" s="379"/>
      <c r="CG8" s="379"/>
      <c r="CH8" s="379"/>
      <c r="CI8" s="379"/>
      <c r="CJ8" s="379"/>
      <c r="CK8" s="379"/>
      <c r="CL8" s="379"/>
      <c r="CM8" s="379"/>
      <c r="CN8" s="379"/>
      <c r="CO8" s="379"/>
      <c r="CP8" s="379"/>
      <c r="CQ8" s="379"/>
      <c r="CR8" s="379"/>
      <c r="CS8" s="460"/>
      <c r="CT8" s="522">
        <v>0.44</v>
      </c>
      <c r="CU8" s="523"/>
      <c r="CV8" s="523"/>
      <c r="CW8" s="523"/>
      <c r="CX8" s="523"/>
      <c r="CY8" s="523"/>
      <c r="CZ8" s="523"/>
      <c r="DA8" s="524"/>
      <c r="DB8" s="522">
        <v>0.43</v>
      </c>
      <c r="DC8" s="523"/>
      <c r="DD8" s="523"/>
      <c r="DE8" s="523"/>
      <c r="DF8" s="523"/>
      <c r="DG8" s="523"/>
      <c r="DH8" s="523"/>
      <c r="DI8" s="524"/>
    </row>
    <row r="9" spans="1:119" ht="18.75" customHeight="1" thickBot="1" x14ac:dyDescent="0.2">
      <c r="A9" s="169"/>
      <c r="B9" s="551" t="s">
        <v>106</v>
      </c>
      <c r="C9" s="552"/>
      <c r="D9" s="552"/>
      <c r="E9" s="552"/>
      <c r="F9" s="552"/>
      <c r="G9" s="552"/>
      <c r="H9" s="552"/>
      <c r="I9" s="552"/>
      <c r="J9" s="552"/>
      <c r="K9" s="470"/>
      <c r="L9" s="553" t="s">
        <v>107</v>
      </c>
      <c r="M9" s="554"/>
      <c r="N9" s="554"/>
      <c r="O9" s="554"/>
      <c r="P9" s="554"/>
      <c r="Q9" s="555"/>
      <c r="R9" s="556">
        <v>31108</v>
      </c>
      <c r="S9" s="557"/>
      <c r="T9" s="557"/>
      <c r="U9" s="557"/>
      <c r="V9" s="558"/>
      <c r="W9" s="488" t="s">
        <v>108</v>
      </c>
      <c r="X9" s="489"/>
      <c r="Y9" s="489"/>
      <c r="Z9" s="489"/>
      <c r="AA9" s="489"/>
      <c r="AB9" s="489"/>
      <c r="AC9" s="489"/>
      <c r="AD9" s="489"/>
      <c r="AE9" s="489"/>
      <c r="AF9" s="489"/>
      <c r="AG9" s="489"/>
      <c r="AH9" s="489"/>
      <c r="AI9" s="489"/>
      <c r="AJ9" s="489"/>
      <c r="AK9" s="489"/>
      <c r="AL9" s="559"/>
      <c r="AM9" s="476" t="s">
        <v>109</v>
      </c>
      <c r="AN9" s="376"/>
      <c r="AO9" s="376"/>
      <c r="AP9" s="376"/>
      <c r="AQ9" s="376"/>
      <c r="AR9" s="376"/>
      <c r="AS9" s="376"/>
      <c r="AT9" s="377"/>
      <c r="AU9" s="477" t="s">
        <v>90</v>
      </c>
      <c r="AV9" s="478"/>
      <c r="AW9" s="478"/>
      <c r="AX9" s="478"/>
      <c r="AY9" s="433" t="s">
        <v>110</v>
      </c>
      <c r="AZ9" s="434"/>
      <c r="BA9" s="434"/>
      <c r="BB9" s="434"/>
      <c r="BC9" s="434"/>
      <c r="BD9" s="434"/>
      <c r="BE9" s="434"/>
      <c r="BF9" s="434"/>
      <c r="BG9" s="434"/>
      <c r="BH9" s="434"/>
      <c r="BI9" s="434"/>
      <c r="BJ9" s="434"/>
      <c r="BK9" s="434"/>
      <c r="BL9" s="434"/>
      <c r="BM9" s="435"/>
      <c r="BN9" s="419">
        <v>-448000</v>
      </c>
      <c r="BO9" s="420"/>
      <c r="BP9" s="420"/>
      <c r="BQ9" s="420"/>
      <c r="BR9" s="420"/>
      <c r="BS9" s="420"/>
      <c r="BT9" s="420"/>
      <c r="BU9" s="421"/>
      <c r="BV9" s="419">
        <v>265012</v>
      </c>
      <c r="BW9" s="420"/>
      <c r="BX9" s="420"/>
      <c r="BY9" s="420"/>
      <c r="BZ9" s="420"/>
      <c r="CA9" s="420"/>
      <c r="CB9" s="420"/>
      <c r="CC9" s="421"/>
      <c r="CD9" s="459" t="s">
        <v>111</v>
      </c>
      <c r="CE9" s="379"/>
      <c r="CF9" s="379"/>
      <c r="CG9" s="379"/>
      <c r="CH9" s="379"/>
      <c r="CI9" s="379"/>
      <c r="CJ9" s="379"/>
      <c r="CK9" s="379"/>
      <c r="CL9" s="379"/>
      <c r="CM9" s="379"/>
      <c r="CN9" s="379"/>
      <c r="CO9" s="379"/>
      <c r="CP9" s="379"/>
      <c r="CQ9" s="379"/>
      <c r="CR9" s="379"/>
      <c r="CS9" s="460"/>
      <c r="CT9" s="416">
        <v>12.6</v>
      </c>
      <c r="CU9" s="417"/>
      <c r="CV9" s="417"/>
      <c r="CW9" s="417"/>
      <c r="CX9" s="417"/>
      <c r="CY9" s="417"/>
      <c r="CZ9" s="417"/>
      <c r="DA9" s="418"/>
      <c r="DB9" s="416">
        <v>11.9</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112</v>
      </c>
      <c r="M10" s="376"/>
      <c r="N10" s="376"/>
      <c r="O10" s="376"/>
      <c r="P10" s="376"/>
      <c r="Q10" s="377"/>
      <c r="R10" s="372">
        <v>33880</v>
      </c>
      <c r="S10" s="373"/>
      <c r="T10" s="373"/>
      <c r="U10" s="373"/>
      <c r="V10" s="432"/>
      <c r="W10" s="560"/>
      <c r="X10" s="370"/>
      <c r="Y10" s="370"/>
      <c r="Z10" s="370"/>
      <c r="AA10" s="370"/>
      <c r="AB10" s="370"/>
      <c r="AC10" s="370"/>
      <c r="AD10" s="370"/>
      <c r="AE10" s="370"/>
      <c r="AF10" s="370"/>
      <c r="AG10" s="370"/>
      <c r="AH10" s="370"/>
      <c r="AI10" s="370"/>
      <c r="AJ10" s="370"/>
      <c r="AK10" s="370"/>
      <c r="AL10" s="561"/>
      <c r="AM10" s="476" t="s">
        <v>113</v>
      </c>
      <c r="AN10" s="376"/>
      <c r="AO10" s="376"/>
      <c r="AP10" s="376"/>
      <c r="AQ10" s="376"/>
      <c r="AR10" s="376"/>
      <c r="AS10" s="376"/>
      <c r="AT10" s="377"/>
      <c r="AU10" s="477" t="s">
        <v>114</v>
      </c>
      <c r="AV10" s="478"/>
      <c r="AW10" s="478"/>
      <c r="AX10" s="478"/>
      <c r="AY10" s="433" t="s">
        <v>115</v>
      </c>
      <c r="AZ10" s="434"/>
      <c r="BA10" s="434"/>
      <c r="BB10" s="434"/>
      <c r="BC10" s="434"/>
      <c r="BD10" s="434"/>
      <c r="BE10" s="434"/>
      <c r="BF10" s="434"/>
      <c r="BG10" s="434"/>
      <c r="BH10" s="434"/>
      <c r="BI10" s="434"/>
      <c r="BJ10" s="434"/>
      <c r="BK10" s="434"/>
      <c r="BL10" s="434"/>
      <c r="BM10" s="435"/>
      <c r="BN10" s="419">
        <v>50689</v>
      </c>
      <c r="BO10" s="420"/>
      <c r="BP10" s="420"/>
      <c r="BQ10" s="420"/>
      <c r="BR10" s="420"/>
      <c r="BS10" s="420"/>
      <c r="BT10" s="420"/>
      <c r="BU10" s="421"/>
      <c r="BV10" s="419">
        <v>215273</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29742</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114</v>
      </c>
      <c r="AV12" s="478"/>
      <c r="AW12" s="478"/>
      <c r="AX12" s="478"/>
      <c r="AY12" s="433" t="s">
        <v>128</v>
      </c>
      <c r="AZ12" s="434"/>
      <c r="BA12" s="434"/>
      <c r="BB12" s="434"/>
      <c r="BC12" s="434"/>
      <c r="BD12" s="434"/>
      <c r="BE12" s="434"/>
      <c r="BF12" s="434"/>
      <c r="BG12" s="434"/>
      <c r="BH12" s="434"/>
      <c r="BI12" s="434"/>
      <c r="BJ12" s="434"/>
      <c r="BK12" s="434"/>
      <c r="BL12" s="434"/>
      <c r="BM12" s="435"/>
      <c r="BN12" s="419">
        <v>40259</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29358</v>
      </c>
      <c r="S13" s="507"/>
      <c r="T13" s="507"/>
      <c r="U13" s="507"/>
      <c r="V13" s="508"/>
      <c r="W13" s="509" t="s">
        <v>131</v>
      </c>
      <c r="X13" s="405"/>
      <c r="Y13" s="405"/>
      <c r="Z13" s="405"/>
      <c r="AA13" s="405"/>
      <c r="AB13" s="406"/>
      <c r="AC13" s="372">
        <v>1048</v>
      </c>
      <c r="AD13" s="373"/>
      <c r="AE13" s="373"/>
      <c r="AF13" s="373"/>
      <c r="AG13" s="374"/>
      <c r="AH13" s="372">
        <v>1255</v>
      </c>
      <c r="AI13" s="373"/>
      <c r="AJ13" s="373"/>
      <c r="AK13" s="373"/>
      <c r="AL13" s="432"/>
      <c r="AM13" s="476" t="s">
        <v>132</v>
      </c>
      <c r="AN13" s="376"/>
      <c r="AO13" s="376"/>
      <c r="AP13" s="376"/>
      <c r="AQ13" s="376"/>
      <c r="AR13" s="376"/>
      <c r="AS13" s="376"/>
      <c r="AT13" s="377"/>
      <c r="AU13" s="477" t="s">
        <v>114</v>
      </c>
      <c r="AV13" s="478"/>
      <c r="AW13" s="478"/>
      <c r="AX13" s="478"/>
      <c r="AY13" s="433" t="s">
        <v>133</v>
      </c>
      <c r="AZ13" s="434"/>
      <c r="BA13" s="434"/>
      <c r="BB13" s="434"/>
      <c r="BC13" s="434"/>
      <c r="BD13" s="434"/>
      <c r="BE13" s="434"/>
      <c r="BF13" s="434"/>
      <c r="BG13" s="434"/>
      <c r="BH13" s="434"/>
      <c r="BI13" s="434"/>
      <c r="BJ13" s="434"/>
      <c r="BK13" s="434"/>
      <c r="BL13" s="434"/>
      <c r="BM13" s="435"/>
      <c r="BN13" s="419">
        <v>-437570</v>
      </c>
      <c r="BO13" s="420"/>
      <c r="BP13" s="420"/>
      <c r="BQ13" s="420"/>
      <c r="BR13" s="420"/>
      <c r="BS13" s="420"/>
      <c r="BT13" s="420"/>
      <c r="BU13" s="421"/>
      <c r="BV13" s="419">
        <v>480285</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7.8</v>
      </c>
      <c r="CU13" s="417"/>
      <c r="CV13" s="417"/>
      <c r="CW13" s="417"/>
      <c r="CX13" s="417"/>
      <c r="CY13" s="417"/>
      <c r="CZ13" s="417"/>
      <c r="DA13" s="418"/>
      <c r="DB13" s="416">
        <v>7.7</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30192</v>
      </c>
      <c r="S14" s="507"/>
      <c r="T14" s="507"/>
      <c r="U14" s="507"/>
      <c r="V14" s="508"/>
      <c r="W14" s="510"/>
      <c r="X14" s="408"/>
      <c r="Y14" s="408"/>
      <c r="Z14" s="408"/>
      <c r="AA14" s="408"/>
      <c r="AB14" s="409"/>
      <c r="AC14" s="499">
        <v>7.3</v>
      </c>
      <c r="AD14" s="500"/>
      <c r="AE14" s="500"/>
      <c r="AF14" s="500"/>
      <c r="AG14" s="501"/>
      <c r="AH14" s="499">
        <v>7.9</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v>9</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29844</v>
      </c>
      <c r="S15" s="507"/>
      <c r="T15" s="507"/>
      <c r="U15" s="507"/>
      <c r="V15" s="508"/>
      <c r="W15" s="509" t="s">
        <v>137</v>
      </c>
      <c r="X15" s="405"/>
      <c r="Y15" s="405"/>
      <c r="Z15" s="405"/>
      <c r="AA15" s="405"/>
      <c r="AB15" s="406"/>
      <c r="AC15" s="372">
        <v>2705</v>
      </c>
      <c r="AD15" s="373"/>
      <c r="AE15" s="373"/>
      <c r="AF15" s="373"/>
      <c r="AG15" s="374"/>
      <c r="AH15" s="372">
        <v>2952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3737162</v>
      </c>
      <c r="BO15" s="449"/>
      <c r="BP15" s="449"/>
      <c r="BQ15" s="449"/>
      <c r="BR15" s="449"/>
      <c r="BS15" s="449"/>
      <c r="BT15" s="449"/>
      <c r="BU15" s="450"/>
      <c r="BV15" s="448">
        <v>3658749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18.899999999999999</v>
      </c>
      <c r="AD16" s="500"/>
      <c r="AE16" s="500"/>
      <c r="AF16" s="500"/>
      <c r="AG16" s="501"/>
      <c r="AH16" s="499">
        <v>18.7</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8555239</v>
      </c>
      <c r="BO16" s="420"/>
      <c r="BP16" s="420"/>
      <c r="BQ16" s="420"/>
      <c r="BR16" s="420"/>
      <c r="BS16" s="420"/>
      <c r="BT16" s="420"/>
      <c r="BU16" s="421"/>
      <c r="BV16" s="419">
        <v>8229659</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10553</v>
      </c>
      <c r="AD17" s="373"/>
      <c r="AE17" s="373"/>
      <c r="AF17" s="373"/>
      <c r="AG17" s="374"/>
      <c r="AH17" s="372">
        <v>11592</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4696218</v>
      </c>
      <c r="BO17" s="420"/>
      <c r="BP17" s="420"/>
      <c r="BQ17" s="420"/>
      <c r="BR17" s="420"/>
      <c r="BS17" s="420"/>
      <c r="BT17" s="420"/>
      <c r="BU17" s="421"/>
      <c r="BV17" s="419">
        <v>4600818</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210.55</v>
      </c>
      <c r="M18" s="472"/>
      <c r="N18" s="472"/>
      <c r="O18" s="472"/>
      <c r="P18" s="472"/>
      <c r="Q18" s="472"/>
      <c r="R18" s="473"/>
      <c r="S18" s="473"/>
      <c r="T18" s="473"/>
      <c r="U18" s="473"/>
      <c r="V18" s="474"/>
      <c r="W18" s="490"/>
      <c r="X18" s="491"/>
      <c r="Y18" s="491"/>
      <c r="Z18" s="491"/>
      <c r="AA18" s="491"/>
      <c r="AB18" s="515"/>
      <c r="AC18" s="389">
        <v>73.8</v>
      </c>
      <c r="AD18" s="390"/>
      <c r="AE18" s="390"/>
      <c r="AF18" s="390"/>
      <c r="AG18" s="475"/>
      <c r="AH18" s="389">
        <v>73.400000000000006</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9530006</v>
      </c>
      <c r="BO18" s="420"/>
      <c r="BP18" s="420"/>
      <c r="BQ18" s="420"/>
      <c r="BR18" s="420"/>
      <c r="BS18" s="420"/>
      <c r="BT18" s="420"/>
      <c r="BU18" s="421"/>
      <c r="BV18" s="419">
        <v>8816714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148</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13543778</v>
      </c>
      <c r="BO19" s="420"/>
      <c r="BP19" s="420"/>
      <c r="BQ19" s="420"/>
      <c r="BR19" s="420"/>
      <c r="BS19" s="420"/>
      <c r="BT19" s="420"/>
      <c r="BU19" s="421"/>
      <c r="BV19" s="419">
        <v>13785649</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13288</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25494905</v>
      </c>
      <c r="BO22" s="449"/>
      <c r="BP22" s="449"/>
      <c r="BQ22" s="449"/>
      <c r="BR22" s="449"/>
      <c r="BS22" s="449"/>
      <c r="BT22" s="449"/>
      <c r="BU22" s="450"/>
      <c r="BV22" s="448">
        <v>25356909</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22005217</v>
      </c>
      <c r="BO23" s="420"/>
      <c r="BP23" s="420"/>
      <c r="BQ23" s="420"/>
      <c r="BR23" s="420"/>
      <c r="BS23" s="420"/>
      <c r="BT23" s="420"/>
      <c r="BU23" s="421"/>
      <c r="BV23" s="419">
        <v>21553303</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8540</v>
      </c>
      <c r="R24" s="373"/>
      <c r="S24" s="373"/>
      <c r="T24" s="373"/>
      <c r="U24" s="373"/>
      <c r="V24" s="374"/>
      <c r="W24" s="462"/>
      <c r="X24" s="399"/>
      <c r="Y24" s="400"/>
      <c r="Z24" s="375" t="s">
        <v>162</v>
      </c>
      <c r="AA24" s="376"/>
      <c r="AB24" s="376"/>
      <c r="AC24" s="376"/>
      <c r="AD24" s="376"/>
      <c r="AE24" s="376"/>
      <c r="AF24" s="376"/>
      <c r="AG24" s="377"/>
      <c r="AH24" s="372">
        <v>288</v>
      </c>
      <c r="AI24" s="373"/>
      <c r="AJ24" s="373"/>
      <c r="AK24" s="373"/>
      <c r="AL24" s="374"/>
      <c r="AM24" s="372">
        <v>897696</v>
      </c>
      <c r="AN24" s="373"/>
      <c r="AO24" s="373"/>
      <c r="AP24" s="373"/>
      <c r="AQ24" s="373"/>
      <c r="AR24" s="374"/>
      <c r="AS24" s="372">
        <v>3117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20926902</v>
      </c>
      <c r="BO24" s="420"/>
      <c r="BP24" s="420"/>
      <c r="BQ24" s="420"/>
      <c r="BR24" s="420"/>
      <c r="BS24" s="420"/>
      <c r="BT24" s="420"/>
      <c r="BU24" s="421"/>
      <c r="BV24" s="419">
        <v>20306360</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6530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2208825</v>
      </c>
      <c r="BO25" s="449"/>
      <c r="BP25" s="449"/>
      <c r="BQ25" s="449"/>
      <c r="BR25" s="449"/>
      <c r="BS25" s="449"/>
      <c r="BT25" s="449"/>
      <c r="BU25" s="450"/>
      <c r="BV25" s="448">
        <v>2240720</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5430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4050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3700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965799</v>
      </c>
      <c r="BO28" s="449"/>
      <c r="BP28" s="449"/>
      <c r="BQ28" s="449"/>
      <c r="BR28" s="449"/>
      <c r="BS28" s="449"/>
      <c r="BT28" s="449"/>
      <c r="BU28" s="450"/>
      <c r="BV28" s="448">
        <v>955369</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16</v>
      </c>
      <c r="M29" s="373"/>
      <c r="N29" s="373"/>
      <c r="O29" s="373"/>
      <c r="P29" s="374"/>
      <c r="Q29" s="372">
        <v>3470</v>
      </c>
      <c r="R29" s="373"/>
      <c r="S29" s="373"/>
      <c r="T29" s="373"/>
      <c r="U29" s="373"/>
      <c r="V29" s="374"/>
      <c r="W29" s="463"/>
      <c r="X29" s="464"/>
      <c r="Y29" s="465"/>
      <c r="Z29" s="375" t="s">
        <v>178</v>
      </c>
      <c r="AA29" s="376"/>
      <c r="AB29" s="376"/>
      <c r="AC29" s="376"/>
      <c r="AD29" s="376"/>
      <c r="AE29" s="376"/>
      <c r="AF29" s="376"/>
      <c r="AG29" s="377"/>
      <c r="AH29" s="372">
        <v>290</v>
      </c>
      <c r="AI29" s="373"/>
      <c r="AJ29" s="373"/>
      <c r="AK29" s="373"/>
      <c r="AL29" s="374"/>
      <c r="AM29" s="372">
        <v>906622</v>
      </c>
      <c r="AN29" s="373"/>
      <c r="AO29" s="373"/>
      <c r="AP29" s="373"/>
      <c r="AQ29" s="373"/>
      <c r="AR29" s="374"/>
      <c r="AS29" s="372">
        <v>3126</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3553192</v>
      </c>
      <c r="BO29" s="420"/>
      <c r="BP29" s="420"/>
      <c r="BQ29" s="420"/>
      <c r="BR29" s="420"/>
      <c r="BS29" s="420"/>
      <c r="BT29" s="420"/>
      <c r="BU29" s="421"/>
      <c r="BV29" s="419">
        <v>2889038</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94.4</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1789793</v>
      </c>
      <c r="BO30" s="454"/>
      <c r="BP30" s="454"/>
      <c r="BQ30" s="454"/>
      <c r="BR30" s="454"/>
      <c r="BS30" s="454"/>
      <c r="BT30" s="454"/>
      <c r="BU30" s="455"/>
      <c r="BV30" s="453">
        <v>1785849</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4</v>
      </c>
      <c r="V34" s="367"/>
      <c r="W34" s="368" t="str">
        <f>IF('各会計、関係団体の財政状況及び健全化判断比率'!B28="","",'各会計、関係団体の財政状況及び健全化判断比率'!B28)</f>
        <v>国民健康保険事業特別会計</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IF('各会計、関係団体の財政状況及び健全化判断比率'!B31="","",'各会計、関係団体の財政状況及び健全化判断比率'!B31)</f>
        <v>水道事業特別会計</v>
      </c>
      <c r="AP34" s="368"/>
      <c r="AQ34" s="368"/>
      <c r="AR34" s="368"/>
      <c r="AS34" s="368"/>
      <c r="AT34" s="368"/>
      <c r="AU34" s="368"/>
      <c r="AV34" s="368"/>
      <c r="AW34" s="368"/>
      <c r="AX34" s="368"/>
      <c r="AY34" s="368"/>
      <c r="AZ34" s="368"/>
      <c r="BA34" s="368"/>
      <c r="BB34" s="368"/>
      <c r="BC34" s="368"/>
      <c r="BD34" s="169"/>
      <c r="BE34" s="367">
        <f>IF(BG34="","",MAX(C34:D43,U34:V43,AM34:AN43)+1)</f>
        <v>9</v>
      </c>
      <c r="BF34" s="367"/>
      <c r="BG34" s="368" t="str">
        <f>IF('各会計、関係団体の財政状況及び健全化判断比率'!B33="","",'各会計、関係団体の財政状況及び健全化判断比率'!B33)</f>
        <v>工業用地造成事業特別会計</v>
      </c>
      <c r="BH34" s="368"/>
      <c r="BI34" s="368"/>
      <c r="BJ34" s="368"/>
      <c r="BK34" s="368"/>
      <c r="BL34" s="368"/>
      <c r="BM34" s="368"/>
      <c r="BN34" s="368"/>
      <c r="BO34" s="368"/>
      <c r="BP34" s="368"/>
      <c r="BQ34" s="368"/>
      <c r="BR34" s="368"/>
      <c r="BS34" s="368"/>
      <c r="BT34" s="368"/>
      <c r="BU34" s="368"/>
      <c r="BV34" s="169"/>
      <c r="BW34" s="367">
        <f>IF(BY34="","",MAX(C34:D43,U34:V43,AM34:AN43,BE34:BF43)+1)</f>
        <v>10</v>
      </c>
      <c r="BX34" s="367"/>
      <c r="BY34" s="368" t="str">
        <f>IF('各会計、関係団体の財政状況及び健全化判断比率'!B68="","",'各会計、関係団体の財政状況及び健全化判断比率'!B68)</f>
        <v>人吉下球磨消防組合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くま川鉄道株式会社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人吉球磨地域交通体系整備特別会計</v>
      </c>
      <c r="F35" s="368"/>
      <c r="G35" s="368"/>
      <c r="H35" s="368"/>
      <c r="I35" s="368"/>
      <c r="J35" s="368"/>
      <c r="K35" s="368"/>
      <c r="L35" s="368"/>
      <c r="M35" s="368"/>
      <c r="N35" s="368"/>
      <c r="O35" s="368"/>
      <c r="P35" s="368"/>
      <c r="Q35" s="368"/>
      <c r="R35" s="368"/>
      <c r="S35" s="368"/>
      <c r="T35" s="169"/>
      <c r="U35" s="367">
        <f>IF(W35="","",U34+1)</f>
        <v>5</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IF('各会計、関係団体の財政状況及び健全化判断比率'!B32="","",'各会計、関係団体の財政状況及び健全化判断比率'!B32)</f>
        <v>公共下水道事業特別会計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11</v>
      </c>
      <c r="BX35" s="367"/>
      <c r="BY35" s="368" t="str">
        <f>IF('各会計、関係団体の財政状況及び健全化判断比率'!B69="","",'各会計、関係団体の財政状況及び健全化判断比率'!B69)</f>
        <v>人吉球磨広域行政組合</v>
      </c>
      <c r="BZ35" s="368"/>
      <c r="CA35" s="368"/>
      <c r="CB35" s="368"/>
      <c r="CC35" s="368"/>
      <c r="CD35" s="368"/>
      <c r="CE35" s="368"/>
      <c r="CF35" s="368"/>
      <c r="CG35" s="368"/>
      <c r="CH35" s="368"/>
      <c r="CI35" s="368"/>
      <c r="CJ35" s="368"/>
      <c r="CK35" s="368"/>
      <c r="CL35" s="368"/>
      <c r="CM35" s="368"/>
      <c r="CN35" s="169"/>
      <c r="CO35" s="367">
        <f t="shared" ref="CO35:CO43" si="3">IF(CQ35="","",CO34+1)</f>
        <v>15</v>
      </c>
      <c r="CP35" s="367"/>
      <c r="CQ35" s="368" t="str">
        <f>IF('各会計、関係団体の財政状況及び健全化判断比率'!BS8="","",'各会計、関係団体の財政状況及び健全化判断比率'!BS8)</f>
        <v>球磨川くだり株式会社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f>IF(E36="","",C35+1)</f>
        <v>3</v>
      </c>
      <c r="D36" s="367"/>
      <c r="E36" s="368" t="str">
        <f>IF('各会計、関係団体の財政状況及び健全化判断比率'!B9="","",'各会計、関係団体の財政状況及び健全化判断比率'!B9)</f>
        <v>公共用地先行取得事業特別会計</v>
      </c>
      <c r="F36" s="368"/>
      <c r="G36" s="368"/>
      <c r="H36" s="368"/>
      <c r="I36" s="368"/>
      <c r="J36" s="368"/>
      <c r="K36" s="368"/>
      <c r="L36" s="368"/>
      <c r="M36" s="368"/>
      <c r="N36" s="368"/>
      <c r="O36" s="368"/>
      <c r="P36" s="368"/>
      <c r="Q36" s="368"/>
      <c r="R36" s="368"/>
      <c r="S36" s="368"/>
      <c r="T36" s="169"/>
      <c r="U36" s="367">
        <f t="shared" ref="U36:U43" si="4">IF(W36="","",U35+1)</f>
        <v>6</v>
      </c>
      <c r="V36" s="367"/>
      <c r="W36" s="368" t="str">
        <f>IF('各会計、関係団体の財政状況及び健全化判断比率'!B30="","",'各会計、関係団体の財政状況及び健全化判断比率'!B30)</f>
        <v>後期高齢者医療特別会計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12</v>
      </c>
      <c r="BX36" s="367"/>
      <c r="BY36" s="368" t="str">
        <f>IF('各会計、関係団体の財政状況及び健全化判断比率'!B70="","",'各会計、関係団体の財政状況及び健全化判断比率'!B70)</f>
        <v>熊本県後期高齢者医療広域連合（一般会計）</v>
      </c>
      <c r="BZ36" s="368"/>
      <c r="CA36" s="368"/>
      <c r="CB36" s="368"/>
      <c r="CC36" s="368"/>
      <c r="CD36" s="368"/>
      <c r="CE36" s="368"/>
      <c r="CF36" s="368"/>
      <c r="CG36" s="368"/>
      <c r="CH36" s="368"/>
      <c r="CI36" s="368"/>
      <c r="CJ36" s="368"/>
      <c r="CK36" s="368"/>
      <c r="CL36" s="368"/>
      <c r="CM36" s="368"/>
      <c r="CN36" s="169"/>
      <c r="CO36" s="367">
        <f t="shared" si="3"/>
        <v>16</v>
      </c>
      <c r="CP36" s="367"/>
      <c r="CQ36" s="368" t="str">
        <f>IF('各会計、関係団体の財政状況及び健全化判断比率'!BS9="","",'各会計、関係団体の財政状況及び健全化判断比率'!BS9)</f>
        <v>球磨焼酎リサイクリーン株式会社</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t="str">
        <f t="shared" si="4"/>
        <v/>
      </c>
      <c r="V37" s="367"/>
      <c r="W37" s="368"/>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13</v>
      </c>
      <c r="BX37" s="367"/>
      <c r="BY37" s="368" t="str">
        <f>IF('各会計、関係団体の財政状況及び健全化判断比率'!B71="","",'各会計、関係団体の財政状況及び健全化判断比率'!B71)</f>
        <v>熊本県後期高齢者医療広域連合（後期高齢者医療特別会計）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t="str">
        <f t="shared" si="2"/>
        <v/>
      </c>
      <c r="BX38" s="367"/>
      <c r="BY38" s="368" t="str">
        <f>IF('各会計、関係団体の財政状況及び健全化判断比率'!B72="","",'各会計、関係団体の財政状況及び健全化判断比率'!B72)</f>
        <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t="str">
        <f t="shared" si="2"/>
        <v/>
      </c>
      <c r="BX39" s="367"/>
      <c r="BY39" s="368" t="str">
        <f>IF('各会計、関係団体の財政状況及び健全化判断比率'!B73="","",'各会計、関係団体の財政状況及び健全化判断比率'!B73)</f>
        <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6LuEbkYriCagWrYs6EggPO6HnZwFbnl9a27hXaMbba8wstCSqqcOefhSeXNPUA5LLxIgQz3kGu30YIprS5jCSw==" saltValue="/mue29hJIVhANUjq392Ep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537</v>
      </c>
      <c r="D34" s="1151"/>
      <c r="E34" s="1152"/>
      <c r="F34" s="32" t="s">
        <v>492</v>
      </c>
      <c r="G34" s="33" t="s">
        <v>492</v>
      </c>
      <c r="H34" s="33" t="s">
        <v>538</v>
      </c>
      <c r="I34" s="33" t="s">
        <v>539</v>
      </c>
      <c r="J34" s="34" t="s">
        <v>538</v>
      </c>
      <c r="K34" s="22"/>
      <c r="L34" s="22"/>
      <c r="M34" s="22"/>
      <c r="N34" s="22"/>
      <c r="O34" s="22"/>
      <c r="P34" s="22"/>
    </row>
    <row r="35" spans="1:16" ht="39" customHeight="1" x14ac:dyDescent="0.15">
      <c r="A35" s="22"/>
      <c r="B35" s="35"/>
      <c r="C35" s="1145" t="s">
        <v>540</v>
      </c>
      <c r="D35" s="1146"/>
      <c r="E35" s="1147"/>
      <c r="F35" s="36">
        <v>13.2</v>
      </c>
      <c r="G35" s="37">
        <v>3.33</v>
      </c>
      <c r="H35" s="37">
        <v>10.5</v>
      </c>
      <c r="I35" s="37">
        <v>13.38</v>
      </c>
      <c r="J35" s="38">
        <v>8.14</v>
      </c>
      <c r="K35" s="22"/>
      <c r="L35" s="22"/>
      <c r="M35" s="22"/>
      <c r="N35" s="22"/>
      <c r="O35" s="22"/>
      <c r="P35" s="22"/>
    </row>
    <row r="36" spans="1:16" ht="39" customHeight="1" x14ac:dyDescent="0.15">
      <c r="A36" s="22"/>
      <c r="B36" s="35"/>
      <c r="C36" s="1145" t="s">
        <v>541</v>
      </c>
      <c r="D36" s="1146"/>
      <c r="E36" s="1147"/>
      <c r="F36" s="36">
        <v>8.9</v>
      </c>
      <c r="G36" s="37">
        <v>8.4</v>
      </c>
      <c r="H36" s="37">
        <v>8.19</v>
      </c>
      <c r="I36" s="37">
        <v>7.58</v>
      </c>
      <c r="J36" s="38">
        <v>7.8</v>
      </c>
      <c r="K36" s="22"/>
      <c r="L36" s="22"/>
      <c r="M36" s="22"/>
      <c r="N36" s="22"/>
      <c r="O36" s="22"/>
      <c r="P36" s="22"/>
    </row>
    <row r="37" spans="1:16" ht="39" customHeight="1" x14ac:dyDescent="0.15">
      <c r="A37" s="22"/>
      <c r="B37" s="35"/>
      <c r="C37" s="1145" t="s">
        <v>542</v>
      </c>
      <c r="D37" s="1146"/>
      <c r="E37" s="1147"/>
      <c r="F37" s="36">
        <v>1.8</v>
      </c>
      <c r="G37" s="37">
        <v>0.72</v>
      </c>
      <c r="H37" s="37">
        <v>1.06</v>
      </c>
      <c r="I37" s="37">
        <v>4.82</v>
      </c>
      <c r="J37" s="38">
        <v>6.09</v>
      </c>
      <c r="K37" s="22"/>
      <c r="L37" s="22"/>
      <c r="M37" s="22"/>
      <c r="N37" s="22"/>
      <c r="O37" s="22"/>
      <c r="P37" s="22"/>
    </row>
    <row r="38" spans="1:16" ht="39" customHeight="1" x14ac:dyDescent="0.15">
      <c r="A38" s="22"/>
      <c r="B38" s="35"/>
      <c r="C38" s="1145" t="s">
        <v>543</v>
      </c>
      <c r="D38" s="1146"/>
      <c r="E38" s="1147"/>
      <c r="F38" s="36">
        <v>3.78</v>
      </c>
      <c r="G38" s="37">
        <v>2.6</v>
      </c>
      <c r="H38" s="37">
        <v>3.69</v>
      </c>
      <c r="I38" s="37">
        <v>3.67</v>
      </c>
      <c r="J38" s="38">
        <v>3.27</v>
      </c>
      <c r="K38" s="22"/>
      <c r="L38" s="22"/>
      <c r="M38" s="22"/>
      <c r="N38" s="22"/>
      <c r="O38" s="22"/>
      <c r="P38" s="22"/>
    </row>
    <row r="39" spans="1:16" ht="39" customHeight="1" x14ac:dyDescent="0.15">
      <c r="A39" s="22"/>
      <c r="B39" s="35"/>
      <c r="C39" s="1145" t="s">
        <v>544</v>
      </c>
      <c r="D39" s="1146"/>
      <c r="E39" s="1147"/>
      <c r="F39" s="36">
        <v>1.48</v>
      </c>
      <c r="G39" s="37">
        <v>3.27</v>
      </c>
      <c r="H39" s="37">
        <v>4.25</v>
      </c>
      <c r="I39" s="37">
        <v>3.33</v>
      </c>
      <c r="J39" s="38">
        <v>2.37</v>
      </c>
      <c r="K39" s="22"/>
      <c r="L39" s="22"/>
      <c r="M39" s="22"/>
      <c r="N39" s="22"/>
      <c r="O39" s="22"/>
      <c r="P39" s="22"/>
    </row>
    <row r="40" spans="1:16" ht="39" customHeight="1" x14ac:dyDescent="0.15">
      <c r="A40" s="22"/>
      <c r="B40" s="35"/>
      <c r="C40" s="1145" t="s">
        <v>545</v>
      </c>
      <c r="D40" s="1146"/>
      <c r="E40" s="1147"/>
      <c r="F40" s="36">
        <v>0.08</v>
      </c>
      <c r="G40" s="37">
        <v>0.12</v>
      </c>
      <c r="H40" s="37">
        <v>0.15</v>
      </c>
      <c r="I40" s="37">
        <v>0.16</v>
      </c>
      <c r="J40" s="38">
        <v>0.16</v>
      </c>
      <c r="K40" s="22"/>
      <c r="L40" s="22"/>
      <c r="M40" s="22"/>
      <c r="N40" s="22"/>
      <c r="O40" s="22"/>
      <c r="P40" s="22"/>
    </row>
    <row r="41" spans="1:16" ht="39" customHeight="1" x14ac:dyDescent="0.15">
      <c r="A41" s="22"/>
      <c r="B41" s="35"/>
      <c r="C41" s="1145" t="s">
        <v>546</v>
      </c>
      <c r="D41" s="1146"/>
      <c r="E41" s="1147"/>
      <c r="F41" s="36" t="s">
        <v>492</v>
      </c>
      <c r="G41" s="37" t="s">
        <v>492</v>
      </c>
      <c r="H41" s="37" t="s">
        <v>492</v>
      </c>
      <c r="I41" s="37" t="s">
        <v>492</v>
      </c>
      <c r="J41" s="38">
        <v>0</v>
      </c>
      <c r="K41" s="22"/>
      <c r="L41" s="22"/>
      <c r="M41" s="22"/>
      <c r="N41" s="22"/>
      <c r="O41" s="22"/>
      <c r="P41" s="22"/>
    </row>
    <row r="42" spans="1:16" ht="39" customHeight="1" x14ac:dyDescent="0.15">
      <c r="A42" s="22"/>
      <c r="B42" s="39"/>
      <c r="C42" s="1145" t="s">
        <v>547</v>
      </c>
      <c r="D42" s="1146"/>
      <c r="E42" s="1147"/>
      <c r="F42" s="36" t="s">
        <v>492</v>
      </c>
      <c r="G42" s="37" t="s">
        <v>492</v>
      </c>
      <c r="H42" s="37" t="s">
        <v>492</v>
      </c>
      <c r="I42" s="37" t="s">
        <v>492</v>
      </c>
      <c r="J42" s="38" t="s">
        <v>492</v>
      </c>
      <c r="K42" s="22"/>
      <c r="L42" s="22"/>
      <c r="M42" s="22"/>
      <c r="N42" s="22"/>
      <c r="O42" s="22"/>
      <c r="P42" s="22"/>
    </row>
    <row r="43" spans="1:16" ht="39" customHeight="1" thickBot="1" x14ac:dyDescent="0.2">
      <c r="A43" s="22"/>
      <c r="B43" s="40"/>
      <c r="C43" s="1148" t="s">
        <v>548</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atmZyBi92ta8fmojZEgOiThAkpp45JjZgHnR5fPLalqtoJcbHv6Tst8Id1UyjB5F1nc6sjz+tElpBdc/3u+nzQ==" saltValue="wYt+PL8rMc6JmeWIlZat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1411</v>
      </c>
      <c r="L45" s="60">
        <v>1524</v>
      </c>
      <c r="M45" s="60">
        <v>2242</v>
      </c>
      <c r="N45" s="60">
        <v>2430</v>
      </c>
      <c r="O45" s="61">
        <v>2855</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492</v>
      </c>
      <c r="L46" s="64" t="s">
        <v>492</v>
      </c>
      <c r="M46" s="64" t="s">
        <v>492</v>
      </c>
      <c r="N46" s="64" t="s">
        <v>492</v>
      </c>
      <c r="O46" s="65" t="s">
        <v>492</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492</v>
      </c>
      <c r="L47" s="64" t="s">
        <v>492</v>
      </c>
      <c r="M47" s="64" t="s">
        <v>492</v>
      </c>
      <c r="N47" s="64" t="s">
        <v>492</v>
      </c>
      <c r="O47" s="65" t="s">
        <v>492</v>
      </c>
      <c r="P47" s="48"/>
      <c r="Q47" s="48"/>
      <c r="R47" s="48"/>
      <c r="S47" s="48"/>
      <c r="T47" s="48"/>
      <c r="U47" s="48"/>
    </row>
    <row r="48" spans="1:21" ht="30.75" customHeight="1" x14ac:dyDescent="0.15">
      <c r="A48" s="48"/>
      <c r="B48" s="1178"/>
      <c r="C48" s="1179"/>
      <c r="D48" s="62"/>
      <c r="E48" s="1155" t="s">
        <v>13</v>
      </c>
      <c r="F48" s="1155"/>
      <c r="G48" s="1155"/>
      <c r="H48" s="1155"/>
      <c r="I48" s="1155"/>
      <c r="J48" s="1156"/>
      <c r="K48" s="63">
        <v>189</v>
      </c>
      <c r="L48" s="64">
        <v>141</v>
      </c>
      <c r="M48" s="64">
        <v>121</v>
      </c>
      <c r="N48" s="64">
        <v>144</v>
      </c>
      <c r="O48" s="65">
        <v>129</v>
      </c>
      <c r="P48" s="48"/>
      <c r="Q48" s="48"/>
      <c r="R48" s="48"/>
      <c r="S48" s="48"/>
      <c r="T48" s="48"/>
      <c r="U48" s="48"/>
    </row>
    <row r="49" spans="1:21" ht="30.75" customHeight="1" x14ac:dyDescent="0.15">
      <c r="A49" s="48"/>
      <c r="B49" s="1178"/>
      <c r="C49" s="1179"/>
      <c r="D49" s="62"/>
      <c r="E49" s="1155" t="s">
        <v>14</v>
      </c>
      <c r="F49" s="1155"/>
      <c r="G49" s="1155"/>
      <c r="H49" s="1155"/>
      <c r="I49" s="1155"/>
      <c r="J49" s="1156"/>
      <c r="K49" s="63">
        <v>217</v>
      </c>
      <c r="L49" s="64">
        <v>190</v>
      </c>
      <c r="M49" s="64">
        <v>111</v>
      </c>
      <c r="N49" s="64">
        <v>114</v>
      </c>
      <c r="O49" s="65">
        <v>124</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492</v>
      </c>
      <c r="L50" s="64" t="s">
        <v>492</v>
      </c>
      <c r="M50" s="64" t="s">
        <v>492</v>
      </c>
      <c r="N50" s="64" t="s">
        <v>492</v>
      </c>
      <c r="O50" s="65" t="s">
        <v>492</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492</v>
      </c>
      <c r="L51" s="64" t="s">
        <v>492</v>
      </c>
      <c r="M51" s="64" t="s">
        <v>492</v>
      </c>
      <c r="N51" s="64" t="s">
        <v>492</v>
      </c>
      <c r="O51" s="65" t="s">
        <v>492</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1380</v>
      </c>
      <c r="L52" s="64">
        <v>1317</v>
      </c>
      <c r="M52" s="64">
        <v>1772</v>
      </c>
      <c r="N52" s="64">
        <v>2058</v>
      </c>
      <c r="O52" s="65">
        <v>2520</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437</v>
      </c>
      <c r="L53" s="69">
        <v>538</v>
      </c>
      <c r="M53" s="69">
        <v>702</v>
      </c>
      <c r="N53" s="69">
        <v>630</v>
      </c>
      <c r="O53" s="70">
        <v>588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549</v>
      </c>
      <c r="L57" s="81" t="s">
        <v>550</v>
      </c>
      <c r="M57" s="81" t="s">
        <v>551</v>
      </c>
      <c r="N57" s="81" t="s">
        <v>552</v>
      </c>
      <c r="O57" s="82" t="s">
        <v>553</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zvhMqP+NAv8OrrIykRS7RLIZBhX1zkYcEka7buGpknrX0p8fIBSzQFtlpTRfXAA5+fqgb84+E/K1Yq9gf+r2w==" saltValue="BNbNQ2JG3pm5KqF7QzA5z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96" t="s">
        <v>30</v>
      </c>
      <c r="C41" s="1197"/>
      <c r="D41" s="105"/>
      <c r="E41" s="1198" t="s">
        <v>31</v>
      </c>
      <c r="F41" s="1198"/>
      <c r="G41" s="1198"/>
      <c r="H41" s="1199"/>
      <c r="I41" s="343">
        <v>17990</v>
      </c>
      <c r="J41" s="344">
        <v>24173</v>
      </c>
      <c r="K41" s="344">
        <v>24164</v>
      </c>
      <c r="L41" s="344">
        <v>25357</v>
      </c>
      <c r="M41" s="345">
        <v>25495</v>
      </c>
    </row>
    <row r="42" spans="2:13" ht="27.75" customHeight="1" x14ac:dyDescent="0.15">
      <c r="B42" s="1186"/>
      <c r="C42" s="1187"/>
      <c r="D42" s="106"/>
      <c r="E42" s="1190" t="s">
        <v>32</v>
      </c>
      <c r="F42" s="1190"/>
      <c r="G42" s="1190"/>
      <c r="H42" s="1191"/>
      <c r="I42" s="346" t="s">
        <v>492</v>
      </c>
      <c r="J42" s="347" t="s">
        <v>492</v>
      </c>
      <c r="K42" s="347" t="s">
        <v>492</v>
      </c>
      <c r="L42" s="347" t="s">
        <v>492</v>
      </c>
      <c r="M42" s="348" t="s">
        <v>492</v>
      </c>
    </row>
    <row r="43" spans="2:13" ht="27.75" customHeight="1" x14ac:dyDescent="0.15">
      <c r="B43" s="1186"/>
      <c r="C43" s="1187"/>
      <c r="D43" s="106"/>
      <c r="E43" s="1190" t="s">
        <v>33</v>
      </c>
      <c r="F43" s="1190"/>
      <c r="G43" s="1190"/>
      <c r="H43" s="1191"/>
      <c r="I43" s="346">
        <v>2052</v>
      </c>
      <c r="J43" s="347">
        <v>1408</v>
      </c>
      <c r="K43" s="347">
        <v>1315</v>
      </c>
      <c r="L43" s="347">
        <v>1126</v>
      </c>
      <c r="M43" s="348">
        <v>1156</v>
      </c>
    </row>
    <row r="44" spans="2:13" ht="27.75" customHeight="1" x14ac:dyDescent="0.15">
      <c r="B44" s="1186"/>
      <c r="C44" s="1187"/>
      <c r="D44" s="106"/>
      <c r="E44" s="1190" t="s">
        <v>34</v>
      </c>
      <c r="F44" s="1190"/>
      <c r="G44" s="1190"/>
      <c r="H44" s="1191"/>
      <c r="I44" s="346">
        <v>768</v>
      </c>
      <c r="J44" s="347">
        <v>594</v>
      </c>
      <c r="K44" s="347">
        <v>691</v>
      </c>
      <c r="L44" s="347">
        <v>941</v>
      </c>
      <c r="M44" s="348">
        <v>953</v>
      </c>
    </row>
    <row r="45" spans="2:13" ht="27.75" customHeight="1" x14ac:dyDescent="0.15">
      <c r="B45" s="1186"/>
      <c r="C45" s="1187"/>
      <c r="D45" s="106"/>
      <c r="E45" s="1190" t="s">
        <v>35</v>
      </c>
      <c r="F45" s="1190"/>
      <c r="G45" s="1190"/>
      <c r="H45" s="1191"/>
      <c r="I45" s="346">
        <v>2472</v>
      </c>
      <c r="J45" s="347">
        <v>2438</v>
      </c>
      <c r="K45" s="347">
        <v>2373</v>
      </c>
      <c r="L45" s="347">
        <v>2352</v>
      </c>
      <c r="M45" s="348">
        <v>2198</v>
      </c>
    </row>
    <row r="46" spans="2:13" ht="27.75" customHeight="1" x14ac:dyDescent="0.15">
      <c r="B46" s="1186"/>
      <c r="C46" s="1187"/>
      <c r="D46" s="107"/>
      <c r="E46" s="1190" t="s">
        <v>36</v>
      </c>
      <c r="F46" s="1190"/>
      <c r="G46" s="1190"/>
      <c r="H46" s="1191"/>
      <c r="I46" s="346" t="s">
        <v>492</v>
      </c>
      <c r="J46" s="347" t="s">
        <v>492</v>
      </c>
      <c r="K46" s="347" t="s">
        <v>492</v>
      </c>
      <c r="L46" s="347" t="s">
        <v>492</v>
      </c>
      <c r="M46" s="348" t="s">
        <v>492</v>
      </c>
    </row>
    <row r="47" spans="2:13" ht="27.75" customHeight="1" x14ac:dyDescent="0.15">
      <c r="B47" s="1186"/>
      <c r="C47" s="1187"/>
      <c r="D47" s="108"/>
      <c r="E47" s="1200" t="s">
        <v>37</v>
      </c>
      <c r="F47" s="1201"/>
      <c r="G47" s="1201"/>
      <c r="H47" s="1202"/>
      <c r="I47" s="346" t="s">
        <v>492</v>
      </c>
      <c r="J47" s="347" t="s">
        <v>492</v>
      </c>
      <c r="K47" s="347" t="s">
        <v>492</v>
      </c>
      <c r="L47" s="347" t="s">
        <v>492</v>
      </c>
      <c r="M47" s="348" t="s">
        <v>492</v>
      </c>
    </row>
    <row r="48" spans="2:13" ht="27.75" customHeight="1" x14ac:dyDescent="0.15">
      <c r="B48" s="1186"/>
      <c r="C48" s="1187"/>
      <c r="D48" s="106"/>
      <c r="E48" s="1190" t="s">
        <v>38</v>
      </c>
      <c r="F48" s="1190"/>
      <c r="G48" s="1190"/>
      <c r="H48" s="1191"/>
      <c r="I48" s="346" t="s">
        <v>492</v>
      </c>
      <c r="J48" s="347" t="s">
        <v>492</v>
      </c>
      <c r="K48" s="347" t="s">
        <v>492</v>
      </c>
      <c r="L48" s="347" t="s">
        <v>492</v>
      </c>
      <c r="M48" s="348" t="s">
        <v>492</v>
      </c>
    </row>
    <row r="49" spans="2:13" ht="27.75" customHeight="1" x14ac:dyDescent="0.15">
      <c r="B49" s="1188"/>
      <c r="C49" s="1189"/>
      <c r="D49" s="106"/>
      <c r="E49" s="1190" t="s">
        <v>39</v>
      </c>
      <c r="F49" s="1190"/>
      <c r="G49" s="1190"/>
      <c r="H49" s="1191"/>
      <c r="I49" s="346" t="s">
        <v>492</v>
      </c>
      <c r="J49" s="347" t="s">
        <v>492</v>
      </c>
      <c r="K49" s="347" t="s">
        <v>492</v>
      </c>
      <c r="L49" s="347" t="s">
        <v>492</v>
      </c>
      <c r="M49" s="348" t="s">
        <v>492</v>
      </c>
    </row>
    <row r="50" spans="2:13" ht="27.75" customHeight="1" x14ac:dyDescent="0.15">
      <c r="B50" s="1184" t="s">
        <v>40</v>
      </c>
      <c r="C50" s="1185"/>
      <c r="D50" s="109"/>
      <c r="E50" s="1190" t="s">
        <v>41</v>
      </c>
      <c r="F50" s="1190"/>
      <c r="G50" s="1190"/>
      <c r="H50" s="1191"/>
      <c r="I50" s="346">
        <v>4277</v>
      </c>
      <c r="J50" s="347">
        <v>5640</v>
      </c>
      <c r="K50" s="347">
        <v>5720</v>
      </c>
      <c r="L50" s="347">
        <v>6384</v>
      </c>
      <c r="M50" s="348">
        <v>7207</v>
      </c>
    </row>
    <row r="51" spans="2:13" ht="27.75" customHeight="1" x14ac:dyDescent="0.15">
      <c r="B51" s="1186"/>
      <c r="C51" s="1187"/>
      <c r="D51" s="106"/>
      <c r="E51" s="1190" t="s">
        <v>42</v>
      </c>
      <c r="F51" s="1190"/>
      <c r="G51" s="1190"/>
      <c r="H51" s="1191"/>
      <c r="I51" s="346">
        <v>1694</v>
      </c>
      <c r="J51" s="347">
        <v>1274</v>
      </c>
      <c r="K51" s="347">
        <v>1698</v>
      </c>
      <c r="L51" s="347">
        <v>2422</v>
      </c>
      <c r="M51" s="348">
        <v>2669</v>
      </c>
    </row>
    <row r="52" spans="2:13" ht="27.75" customHeight="1" x14ac:dyDescent="0.15">
      <c r="B52" s="1188"/>
      <c r="C52" s="1189"/>
      <c r="D52" s="106"/>
      <c r="E52" s="1190" t="s">
        <v>43</v>
      </c>
      <c r="F52" s="1190"/>
      <c r="G52" s="1190"/>
      <c r="H52" s="1191"/>
      <c r="I52" s="346">
        <v>14349</v>
      </c>
      <c r="J52" s="347">
        <v>19646</v>
      </c>
      <c r="K52" s="347">
        <v>19852</v>
      </c>
      <c r="L52" s="347">
        <v>20244</v>
      </c>
      <c r="M52" s="348">
        <v>20300</v>
      </c>
    </row>
    <row r="53" spans="2:13" ht="27.75" customHeight="1" thickBot="1" x14ac:dyDescent="0.2">
      <c r="B53" s="1192" t="s">
        <v>19</v>
      </c>
      <c r="C53" s="1193"/>
      <c r="D53" s="110"/>
      <c r="E53" s="1194" t="s">
        <v>44</v>
      </c>
      <c r="F53" s="1194"/>
      <c r="G53" s="1194"/>
      <c r="H53" s="1195"/>
      <c r="I53" s="349">
        <v>2962</v>
      </c>
      <c r="J53" s="350">
        <v>2055</v>
      </c>
      <c r="K53" s="350">
        <v>1272</v>
      </c>
      <c r="L53" s="350">
        <v>727</v>
      </c>
      <c r="M53" s="351">
        <v>-374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Sn/KROWSAzRUo2Y13wnd1MzMc9srUWQSz0p/B0uhqfuyH2DUtNU24B6MsQQrRJrjOTvoqNECSHdOxymx7FCeWQ==" saltValue="pBIM2PTcdMVY4LB/dfN5c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52">
        <v>740</v>
      </c>
      <c r="G55" s="352">
        <v>955</v>
      </c>
      <c r="H55" s="353">
        <v>966</v>
      </c>
    </row>
    <row r="56" spans="2:8" ht="52.5" customHeight="1" x14ac:dyDescent="0.15">
      <c r="B56" s="122"/>
      <c r="C56" s="1213" t="s">
        <v>47</v>
      </c>
      <c r="D56" s="1213"/>
      <c r="E56" s="1214"/>
      <c r="F56" s="354">
        <v>2618</v>
      </c>
      <c r="G56" s="354">
        <v>2889</v>
      </c>
      <c r="H56" s="355">
        <v>3553</v>
      </c>
    </row>
    <row r="57" spans="2:8" ht="53.25" customHeight="1" x14ac:dyDescent="0.15">
      <c r="B57" s="122"/>
      <c r="C57" s="1215" t="s">
        <v>48</v>
      </c>
      <c r="D57" s="1215"/>
      <c r="E57" s="1216"/>
      <c r="F57" s="356">
        <v>1733</v>
      </c>
      <c r="G57" s="356">
        <v>1786</v>
      </c>
      <c r="H57" s="357">
        <v>1790</v>
      </c>
    </row>
    <row r="58" spans="2:8" ht="45.75" customHeight="1" x14ac:dyDescent="0.15">
      <c r="B58" s="123"/>
      <c r="C58" s="1203" t="s">
        <v>561</v>
      </c>
      <c r="D58" s="1204"/>
      <c r="E58" s="1205"/>
      <c r="F58" s="358">
        <v>820</v>
      </c>
      <c r="G58" s="358">
        <v>904</v>
      </c>
      <c r="H58" s="359">
        <v>937</v>
      </c>
    </row>
    <row r="59" spans="2:8" ht="45.75" customHeight="1" x14ac:dyDescent="0.15">
      <c r="B59" s="123"/>
      <c r="C59" s="1203" t="s">
        <v>562</v>
      </c>
      <c r="D59" s="1204"/>
      <c r="E59" s="1205"/>
      <c r="F59" s="358">
        <v>51</v>
      </c>
      <c r="G59" s="358">
        <v>52</v>
      </c>
      <c r="H59" s="359">
        <v>26</v>
      </c>
    </row>
    <row r="60" spans="2:8" ht="45.75" customHeight="1" x14ac:dyDescent="0.15">
      <c r="B60" s="123"/>
      <c r="C60" s="1203" t="s">
        <v>563</v>
      </c>
      <c r="D60" s="1204"/>
      <c r="E60" s="1205"/>
      <c r="F60" s="358">
        <v>0</v>
      </c>
      <c r="G60" s="358">
        <v>3</v>
      </c>
      <c r="H60" s="359">
        <v>4</v>
      </c>
    </row>
    <row r="61" spans="2:8" ht="45.75" customHeight="1" x14ac:dyDescent="0.15">
      <c r="B61" s="123"/>
      <c r="C61" s="1203" t="s">
        <v>564</v>
      </c>
      <c r="D61" s="1204"/>
      <c r="E61" s="1205"/>
      <c r="F61" s="358">
        <v>643</v>
      </c>
      <c r="G61" s="358">
        <v>609</v>
      </c>
      <c r="H61" s="359">
        <v>609</v>
      </c>
    </row>
    <row r="62" spans="2:8" ht="45.75" customHeight="1" thickBot="1" x14ac:dyDescent="0.2">
      <c r="B62" s="124"/>
      <c r="C62" s="1206" t="s">
        <v>565</v>
      </c>
      <c r="D62" s="1207"/>
      <c r="E62" s="1208"/>
      <c r="F62" s="360">
        <v>179</v>
      </c>
      <c r="G62" s="360">
        <v>179</v>
      </c>
      <c r="H62" s="361">
        <v>179</v>
      </c>
    </row>
    <row r="63" spans="2:8" ht="52.5" customHeight="1" thickBot="1" x14ac:dyDescent="0.2">
      <c r="B63" s="125"/>
      <c r="C63" s="1209" t="s">
        <v>49</v>
      </c>
      <c r="D63" s="1209"/>
      <c r="E63" s="1210"/>
      <c r="F63" s="362">
        <v>5091</v>
      </c>
      <c r="G63" s="362">
        <v>5630</v>
      </c>
      <c r="H63" s="363">
        <v>6309</v>
      </c>
    </row>
    <row r="64" spans="2:8" x14ac:dyDescent="0.15"/>
  </sheetData>
  <sheetProtection algorithmName="SHA-512" hashValue="34gpoJqCpEXp2T2PQr7mXAfslEx4nGzTsgq1yW/a03X0RdgSiGipckQvUIQDHdztl/grRsH3IFoXLUe8BbdL7w==" saltValue="mDkw8AjjsSYINkHbnJi/5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22742</v>
      </c>
      <c r="E3" s="144"/>
      <c r="F3" s="145">
        <v>84962</v>
      </c>
      <c r="G3" s="146"/>
      <c r="H3" s="147"/>
    </row>
    <row r="4" spans="1:8" x14ac:dyDescent="0.15">
      <c r="A4" s="148"/>
      <c r="B4" s="149"/>
      <c r="C4" s="150"/>
      <c r="D4" s="151">
        <v>11324</v>
      </c>
      <c r="E4" s="152"/>
      <c r="F4" s="153">
        <v>42793</v>
      </c>
      <c r="G4" s="154"/>
      <c r="H4" s="155"/>
    </row>
    <row r="5" spans="1:8" x14ac:dyDescent="0.15">
      <c r="A5" s="136" t="s">
        <v>524</v>
      </c>
      <c r="B5" s="141"/>
      <c r="C5" s="142"/>
      <c r="D5" s="143">
        <v>140333</v>
      </c>
      <c r="E5" s="144"/>
      <c r="F5" s="145">
        <v>71279</v>
      </c>
      <c r="G5" s="146"/>
      <c r="H5" s="147"/>
    </row>
    <row r="6" spans="1:8" x14ac:dyDescent="0.15">
      <c r="A6" s="148"/>
      <c r="B6" s="149"/>
      <c r="C6" s="150"/>
      <c r="D6" s="151">
        <v>114374</v>
      </c>
      <c r="E6" s="152"/>
      <c r="F6" s="153">
        <v>36731</v>
      </c>
      <c r="G6" s="154"/>
      <c r="H6" s="155"/>
    </row>
    <row r="7" spans="1:8" x14ac:dyDescent="0.15">
      <c r="A7" s="136" t="s">
        <v>525</v>
      </c>
      <c r="B7" s="141"/>
      <c r="C7" s="142"/>
      <c r="D7" s="143">
        <v>65115</v>
      </c>
      <c r="E7" s="144"/>
      <c r="F7" s="145">
        <v>74994</v>
      </c>
      <c r="G7" s="146"/>
      <c r="H7" s="147"/>
    </row>
    <row r="8" spans="1:8" x14ac:dyDescent="0.15">
      <c r="A8" s="148"/>
      <c r="B8" s="149"/>
      <c r="C8" s="150"/>
      <c r="D8" s="151">
        <v>43781</v>
      </c>
      <c r="E8" s="152"/>
      <c r="F8" s="153">
        <v>36188</v>
      </c>
      <c r="G8" s="154"/>
      <c r="H8" s="155"/>
    </row>
    <row r="9" spans="1:8" x14ac:dyDescent="0.15">
      <c r="A9" s="136" t="s">
        <v>526</v>
      </c>
      <c r="B9" s="141"/>
      <c r="C9" s="142"/>
      <c r="D9" s="143">
        <v>164292</v>
      </c>
      <c r="E9" s="144"/>
      <c r="F9" s="145">
        <v>71849</v>
      </c>
      <c r="G9" s="146"/>
      <c r="H9" s="147"/>
    </row>
    <row r="10" spans="1:8" x14ac:dyDescent="0.15">
      <c r="A10" s="148"/>
      <c r="B10" s="149"/>
      <c r="C10" s="150"/>
      <c r="D10" s="151">
        <v>40958</v>
      </c>
      <c r="E10" s="152"/>
      <c r="F10" s="153">
        <v>36144</v>
      </c>
      <c r="G10" s="154"/>
      <c r="H10" s="155"/>
    </row>
    <row r="11" spans="1:8" x14ac:dyDescent="0.15">
      <c r="A11" s="136" t="s">
        <v>527</v>
      </c>
      <c r="B11" s="141"/>
      <c r="C11" s="142"/>
      <c r="D11" s="143">
        <v>156184</v>
      </c>
      <c r="E11" s="144"/>
      <c r="F11" s="145">
        <v>82962</v>
      </c>
      <c r="G11" s="146"/>
      <c r="H11" s="147"/>
    </row>
    <row r="12" spans="1:8" x14ac:dyDescent="0.15">
      <c r="A12" s="148"/>
      <c r="B12" s="149"/>
      <c r="C12" s="156"/>
      <c r="D12" s="151">
        <v>33037</v>
      </c>
      <c r="E12" s="152"/>
      <c r="F12" s="153">
        <v>42835</v>
      </c>
      <c r="G12" s="154"/>
      <c r="H12" s="155"/>
    </row>
    <row r="13" spans="1:8" x14ac:dyDescent="0.15">
      <c r="A13" s="136"/>
      <c r="B13" s="141"/>
      <c r="C13" s="157"/>
      <c r="D13" s="158">
        <v>109733</v>
      </c>
      <c r="E13" s="159"/>
      <c r="F13" s="160">
        <v>77209</v>
      </c>
      <c r="G13" s="161"/>
      <c r="H13" s="147"/>
    </row>
    <row r="14" spans="1:8" x14ac:dyDescent="0.15">
      <c r="A14" s="148"/>
      <c r="B14" s="149"/>
      <c r="C14" s="150"/>
      <c r="D14" s="151">
        <v>48695</v>
      </c>
      <c r="E14" s="152"/>
      <c r="F14" s="153">
        <v>38938</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13.2</v>
      </c>
      <c r="C19" s="162">
        <f>ROUND(VALUE(SUBSTITUTE(実質収支比率等に係る経年分析!G$48,"▲","-")),2)</f>
        <v>3.34</v>
      </c>
      <c r="D19" s="162">
        <f>ROUND(VALUE(SUBSTITUTE(実質収支比率等に係る経年分析!H$48,"▲","-")),2)</f>
        <v>10.51</v>
      </c>
      <c r="E19" s="162">
        <f>ROUND(VALUE(SUBSTITUTE(実質収支比率等に係る経年分析!I$48,"▲","-")),2)</f>
        <v>13.27</v>
      </c>
      <c r="F19" s="162">
        <f>ROUND(VALUE(SUBSTITUTE(実質収支比率等に係る経年分析!J$48,"▲","-")),2)</f>
        <v>8.14</v>
      </c>
    </row>
    <row r="20" spans="1:11" x14ac:dyDescent="0.15">
      <c r="A20" s="162" t="s">
        <v>53</v>
      </c>
      <c r="B20" s="162">
        <f>ROUND(VALUE(SUBSTITUTE(実質収支比率等に係る経年分析!F$47,"▲","-")),2)</f>
        <v>2.21</v>
      </c>
      <c r="C20" s="162">
        <f>ROUND(VALUE(SUBSTITUTE(実質収支比率等に係る経年分析!G$47,"▲","-")),2)</f>
        <v>6.4</v>
      </c>
      <c r="D20" s="162">
        <f>ROUND(VALUE(SUBSTITUTE(実質収支比率等に係る経年分析!H$47,"▲","-")),2)</f>
        <v>8.1</v>
      </c>
      <c r="E20" s="162">
        <f>ROUND(VALUE(SUBSTITUTE(実質収支比率等に係る経年分析!I$47,"▲","-")),2)</f>
        <v>10.35</v>
      </c>
      <c r="F20" s="162">
        <f>ROUND(VALUE(SUBSTITUTE(実質収支比率等に係る経年分析!J$47,"▲","-")),2)</f>
        <v>10.119999999999999</v>
      </c>
    </row>
    <row r="21" spans="1:11" x14ac:dyDescent="0.15">
      <c r="A21" s="162" t="s">
        <v>54</v>
      </c>
      <c r="B21" s="162">
        <f>IF(ISNUMBER(VALUE(SUBSTITUTE(実質収支比率等に係る経年分析!F$49,"▲","-"))),ROUND(VALUE(SUBSTITUTE(実質収支比率等に係る経年分析!F$49,"▲","-")),2),NA())</f>
        <v>10.26</v>
      </c>
      <c r="C21" s="162">
        <f>IF(ISNUMBER(VALUE(SUBSTITUTE(実質収支比率等に係る経年分析!G$49,"▲","-"))),ROUND(VALUE(SUBSTITUTE(実質収支比率等に係る経年分析!G$49,"▲","-")),2),NA())</f>
        <v>-5.15</v>
      </c>
      <c r="D21" s="162">
        <f>IF(ISNUMBER(VALUE(SUBSTITUTE(実質収支比率等に係る経年分析!H$49,"▲","-"))),ROUND(VALUE(SUBSTITUTE(実質収支比率等に係る経年分析!H$49,"▲","-")),2),NA())</f>
        <v>8.61</v>
      </c>
      <c r="E21" s="162">
        <f>IF(ISNUMBER(VALUE(SUBSTITUTE(実質収支比率等に係る経年分析!I$49,"▲","-"))),ROUND(VALUE(SUBSTITUTE(実質収支比率等に係る経年分析!I$49,"▲","-")),2),NA())</f>
        <v>5.2</v>
      </c>
      <c r="F21" s="162">
        <f>IF(ISNUMBER(VALUE(SUBSTITUTE(実質収支比率等に係る経年分析!J$49,"▲","-"))),ROUND(VALUE(SUBSTITUTE(実質収支比率等に係る経年分析!J$49,"▲","-")),2),NA())</f>
        <v>-4.59</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人吉球磨地域交通体系整備特別会計</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後期高齢者医療特別会計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0.08</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0.12</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0.16</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0.16</v>
      </c>
    </row>
    <row r="31" spans="1:11" x14ac:dyDescent="0.15">
      <c r="A31" s="163" t="str">
        <f>IF(連結実質赤字比率に係る赤字・黒字の構成分析!C$39="",NA(),連結実質赤字比率に係る赤字・黒字の構成分析!C$39)</f>
        <v>介護保険特別会計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1.48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3.27</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4.25</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3.33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2.37</v>
      </c>
    </row>
    <row r="32" spans="1:11" x14ac:dyDescent="0.15">
      <c r="A32" s="163" t="str">
        <f>IF(連結実質赤字比率に係る赤字・黒字の構成分析!C$38="",NA(),連結実質赤字比率に係る赤字・黒字の構成分析!C$38)</f>
        <v>国民健康保険事業特別会計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3.78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2.6</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3.69</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3.67</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3.27</v>
      </c>
    </row>
    <row r="33" spans="1:16" x14ac:dyDescent="0.15">
      <c r="A33" s="163" t="str">
        <f>IF(連結実質赤字比率に係る赤字・黒字の構成分析!C$37="",NA(),連結実質赤字比率に係る赤字・黒字の構成分析!C$37)</f>
        <v>公共下水道事業特別会計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0.72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1.06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4.82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6.09</v>
      </c>
    </row>
    <row r="34" spans="1:16" x14ac:dyDescent="0.15">
      <c r="A34" s="163" t="str">
        <f>IF(連結実質赤字比率に係る赤字・黒字の構成分析!C$36="",NA(),連結実質赤字比率に係る赤字・黒字の構成分析!C$36)</f>
        <v>水道事業特別会計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8.9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8.4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8.19</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7.58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7.8</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13.2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3.33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10.5</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13.38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8.14</v>
      </c>
    </row>
    <row r="36" spans="1:16" x14ac:dyDescent="0.15">
      <c r="A36" s="163" t="str">
        <f>IF(連結実質赤字比率に係る赤字・黒字の構成分析!C$34="",NA(),連結実質赤字比率に係る赤字・黒字の構成分析!C$34)</f>
        <v>公共用地先行取得事業特別会計</v>
      </c>
      <c r="B36" s="163" t="e">
        <f>IF(ROUND(VALUE(SUBSTITUTE(連結実質赤字比率に係る赤字・黒字の構成分析!F$34,"▲", "-")), 2) &lt; 0, ABS(ROUND(VALUE(SUBSTITUTE(連結実質赤字比率に係る赤字・黒字の構成分析!F$34,"▲", "-")), 2)), NA())</f>
        <v>#VALUE!</v>
      </c>
      <c r="C36" s="163" t="e">
        <f>IF(ROUND(VALUE(SUBSTITUTE(連結実質赤字比率に係る赤字・黒字の構成分析!F$34,"▲", "-")), 2) &gt;= 0, ABS(ROUND(VALUE(SUBSTITUTE(連結実質赤字比率に係る赤字・黒字の構成分析!F$34,"▲", "-")), 2)), NA())</f>
        <v>#VALUE!</v>
      </c>
      <c r="D36" s="163" t="e">
        <f>IF(ROUND(VALUE(SUBSTITUTE(連結実質赤字比率に係る赤字・黒字の構成分析!G$34,"▲", "-")), 2) &lt; 0, ABS(ROUND(VALUE(SUBSTITUTE(連結実質赤字比率に係る赤字・黒字の構成分析!G$34,"▲", "-")), 2)), NA())</f>
        <v>#VALUE!</v>
      </c>
      <c r="E36" s="163" t="e">
        <f>IF(ROUND(VALUE(SUBSTITUTE(連結実質赤字比率に係る赤字・黒字の構成分析!G$34,"▲", "-")), 2) &gt;= 0, ABS(ROUND(VALUE(SUBSTITUTE(連結実質赤字比率に係る赤字・黒字の構成分析!G$34,"▲", "-")), 2)), NA())</f>
        <v>#VALUE!</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0</v>
      </c>
      <c r="H36" s="163">
        <f>IF(ROUND(VALUE(SUBSTITUTE(連結実質赤字比率に係る赤字・黒字の構成分析!I$34,"▲", "-")), 2) &lt; 0, ABS(ROUND(VALUE(SUBSTITUTE(連結実質赤字比率に係る赤字・黒字の構成分析!I$34,"▲", "-")), 2)), NA())</f>
        <v>0.11</v>
      </c>
      <c r="I36" s="163" t="e">
        <f>IF(ROUND(VALUE(SUBSTITUTE(連結実質赤字比率に係る赤字・黒字の構成分析!I$34,"▲", "-")), 2) &gt;= 0, ABS(ROUND(VALUE(SUBSTITUTE(連結実質赤字比率に係る赤字・黒字の構成分析!I$34,"▲", "-")), 2)), NA())</f>
        <v>#N/A</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0</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1380</v>
      </c>
      <c r="E42" s="164"/>
      <c r="F42" s="164"/>
      <c r="G42" s="164">
        <f>'実質公債費比率（分子）の構造'!L$52</f>
        <v>1317</v>
      </c>
      <c r="H42" s="164"/>
      <c r="I42" s="164"/>
      <c r="J42" s="164">
        <f>'実質公債費比率（分子）の構造'!M$52</f>
        <v>1772</v>
      </c>
      <c r="K42" s="164"/>
      <c r="L42" s="164"/>
      <c r="M42" s="164">
        <f>'実質公債費比率（分子）の構造'!N$52</f>
        <v>2058</v>
      </c>
      <c r="N42" s="164"/>
      <c r="O42" s="164"/>
      <c r="P42" s="164">
        <f>'実質公債費比率（分子）の構造'!O$52</f>
        <v>2520</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217</v>
      </c>
      <c r="C45" s="164"/>
      <c r="D45" s="164"/>
      <c r="E45" s="164">
        <f>'実質公債費比率（分子）の構造'!L$49</f>
        <v>190</v>
      </c>
      <c r="F45" s="164"/>
      <c r="G45" s="164"/>
      <c r="H45" s="164">
        <f>'実質公債費比率（分子）の構造'!M$49</f>
        <v>111</v>
      </c>
      <c r="I45" s="164"/>
      <c r="J45" s="164"/>
      <c r="K45" s="164">
        <f>'実質公債費比率（分子）の構造'!N$49</f>
        <v>114</v>
      </c>
      <c r="L45" s="164"/>
      <c r="M45" s="164"/>
      <c r="N45" s="164">
        <f>'実質公債費比率（分子）の構造'!O$49</f>
        <v>124</v>
      </c>
      <c r="O45" s="164"/>
      <c r="P45" s="164"/>
    </row>
    <row r="46" spans="1:16" x14ac:dyDescent="0.15">
      <c r="A46" s="164" t="s">
        <v>64</v>
      </c>
      <c r="B46" s="164">
        <f>'実質公債費比率（分子）の構造'!K$48</f>
        <v>189</v>
      </c>
      <c r="C46" s="164"/>
      <c r="D46" s="164"/>
      <c r="E46" s="164">
        <f>'実質公債費比率（分子）の構造'!L$48</f>
        <v>141</v>
      </c>
      <c r="F46" s="164"/>
      <c r="G46" s="164"/>
      <c r="H46" s="164">
        <f>'実質公債費比率（分子）の構造'!M$48</f>
        <v>121</v>
      </c>
      <c r="I46" s="164"/>
      <c r="J46" s="164"/>
      <c r="K46" s="164">
        <f>'実質公債費比率（分子）の構造'!N$48</f>
        <v>144</v>
      </c>
      <c r="L46" s="164"/>
      <c r="M46" s="164"/>
      <c r="N46" s="164">
        <f>'実質公債費比率（分子）の構造'!O$48</f>
        <v>129</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1411</v>
      </c>
      <c r="C49" s="164"/>
      <c r="D49" s="164"/>
      <c r="E49" s="164">
        <f>'実質公債費比率（分子）の構造'!L$45</f>
        <v>1524</v>
      </c>
      <c r="F49" s="164"/>
      <c r="G49" s="164"/>
      <c r="H49" s="164">
        <f>'実質公債費比率（分子）の構造'!M$45</f>
        <v>2242</v>
      </c>
      <c r="I49" s="164"/>
      <c r="J49" s="164"/>
      <c r="K49" s="164">
        <f>'実質公債費比率（分子）の構造'!N$45</f>
        <v>2430</v>
      </c>
      <c r="L49" s="164"/>
      <c r="M49" s="164"/>
      <c r="N49" s="164">
        <f>'実質公債費比率（分子）の構造'!O$45</f>
        <v>2855</v>
      </c>
      <c r="O49" s="164"/>
      <c r="P49" s="164"/>
    </row>
    <row r="50" spans="1:16" x14ac:dyDescent="0.15">
      <c r="A50" s="164" t="s">
        <v>67</v>
      </c>
      <c r="B50" s="164" t="e">
        <f>NA()</f>
        <v>#N/A</v>
      </c>
      <c r="C50" s="164">
        <f>IF(ISNUMBER('実質公債費比率（分子）の構造'!K$53),'実質公債費比率（分子）の構造'!K$53,NA())</f>
        <v>437</v>
      </c>
      <c r="D50" s="164" t="e">
        <f>NA()</f>
        <v>#N/A</v>
      </c>
      <c r="E50" s="164" t="e">
        <f>NA()</f>
        <v>#N/A</v>
      </c>
      <c r="F50" s="164">
        <f>IF(ISNUMBER('実質公債費比率（分子）の構造'!L$53),'実質公債費比率（分子）の構造'!L$53,NA())</f>
        <v>538</v>
      </c>
      <c r="G50" s="164" t="e">
        <f>NA()</f>
        <v>#N/A</v>
      </c>
      <c r="H50" s="164" t="e">
        <f>NA()</f>
        <v>#N/A</v>
      </c>
      <c r="I50" s="164">
        <f>IF(ISNUMBER('実質公債費比率（分子）の構造'!M$53),'実質公債費比率（分子）の構造'!M$53,NA())</f>
        <v>702</v>
      </c>
      <c r="J50" s="164" t="e">
        <f>NA()</f>
        <v>#N/A</v>
      </c>
      <c r="K50" s="164" t="e">
        <f>NA()</f>
        <v>#N/A</v>
      </c>
      <c r="L50" s="164">
        <f>IF(ISNUMBER('実質公債費比率（分子）の構造'!N$53),'実質公債費比率（分子）の構造'!N$53,NA())</f>
        <v>630</v>
      </c>
      <c r="M50" s="164" t="e">
        <f>NA()</f>
        <v>#N/A</v>
      </c>
      <c r="N50" s="164" t="e">
        <f>NA()</f>
        <v>#N/A</v>
      </c>
      <c r="O50" s="164">
        <f>IF(ISNUMBER('実質公債費比率（分子）の構造'!O$53),'実質公債費比率（分子）の構造'!O$53,NA())</f>
        <v>588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14349</v>
      </c>
      <c r="E56" s="163"/>
      <c r="F56" s="163"/>
      <c r="G56" s="163">
        <f>'将来負担比率（分子）の構造'!J$52</f>
        <v>19646</v>
      </c>
      <c r="H56" s="163"/>
      <c r="I56" s="163"/>
      <c r="J56" s="163">
        <f>'将来負担比率（分子）の構造'!K$52</f>
        <v>19852</v>
      </c>
      <c r="K56" s="163"/>
      <c r="L56" s="163"/>
      <c r="M56" s="163">
        <f>'将来負担比率（分子）の構造'!L$52</f>
        <v>20244</v>
      </c>
      <c r="N56" s="163"/>
      <c r="O56" s="163"/>
      <c r="P56" s="163">
        <f>'将来負担比率（分子）の構造'!M$52</f>
        <v>20300</v>
      </c>
    </row>
    <row r="57" spans="1:16" x14ac:dyDescent="0.15">
      <c r="A57" s="163" t="s">
        <v>42</v>
      </c>
      <c r="B57" s="163"/>
      <c r="C57" s="163"/>
      <c r="D57" s="163">
        <f>'将来負担比率（分子）の構造'!I$51</f>
        <v>1694</v>
      </c>
      <c r="E57" s="163"/>
      <c r="F57" s="163"/>
      <c r="G57" s="163">
        <f>'将来負担比率（分子）の構造'!J$51</f>
        <v>1274</v>
      </c>
      <c r="H57" s="163"/>
      <c r="I57" s="163"/>
      <c r="J57" s="163">
        <f>'将来負担比率（分子）の構造'!K$51</f>
        <v>1698</v>
      </c>
      <c r="K57" s="163"/>
      <c r="L57" s="163"/>
      <c r="M57" s="163">
        <f>'将来負担比率（分子）の構造'!L$51</f>
        <v>2422</v>
      </c>
      <c r="N57" s="163"/>
      <c r="O57" s="163"/>
      <c r="P57" s="163">
        <f>'将来負担比率（分子）の構造'!M$51</f>
        <v>2669</v>
      </c>
    </row>
    <row r="58" spans="1:16" x14ac:dyDescent="0.15">
      <c r="A58" s="163" t="s">
        <v>41</v>
      </c>
      <c r="B58" s="163"/>
      <c r="C58" s="163"/>
      <c r="D58" s="163">
        <f>'将来負担比率（分子）の構造'!I$50</f>
        <v>4277</v>
      </c>
      <c r="E58" s="163"/>
      <c r="F58" s="163"/>
      <c r="G58" s="163">
        <f>'将来負担比率（分子）の構造'!J$50</f>
        <v>5640</v>
      </c>
      <c r="H58" s="163"/>
      <c r="I58" s="163"/>
      <c r="J58" s="163">
        <f>'将来負担比率（分子）の構造'!K$50</f>
        <v>5720</v>
      </c>
      <c r="K58" s="163"/>
      <c r="L58" s="163"/>
      <c r="M58" s="163">
        <f>'将来負担比率（分子）の構造'!L$50</f>
        <v>6384</v>
      </c>
      <c r="N58" s="163"/>
      <c r="O58" s="163"/>
      <c r="P58" s="163">
        <f>'将来負担比率（分子）の構造'!M$50</f>
        <v>7207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2472</v>
      </c>
      <c r="C62" s="163"/>
      <c r="D62" s="163"/>
      <c r="E62" s="163">
        <f>'将来負担比率（分子）の構造'!J$45</f>
        <v>2438</v>
      </c>
      <c r="F62" s="163"/>
      <c r="G62" s="163"/>
      <c r="H62" s="163">
        <f>'将来負担比率（分子）の構造'!K$45</f>
        <v>2373</v>
      </c>
      <c r="I62" s="163"/>
      <c r="J62" s="163"/>
      <c r="K62" s="163">
        <f>'将来負担比率（分子）の構造'!L$45</f>
        <v>2352</v>
      </c>
      <c r="L62" s="163"/>
      <c r="M62" s="163"/>
      <c r="N62" s="163">
        <f>'将来負担比率（分子）の構造'!M$45</f>
        <v>2198</v>
      </c>
      <c r="O62" s="163"/>
      <c r="P62" s="163"/>
    </row>
    <row r="63" spans="1:16" x14ac:dyDescent="0.15">
      <c r="A63" s="163" t="s">
        <v>34</v>
      </c>
      <c r="B63" s="163">
        <f>'将来負担比率（分子）の構造'!I$44</f>
        <v>768</v>
      </c>
      <c r="C63" s="163"/>
      <c r="D63" s="163"/>
      <c r="E63" s="163">
        <f>'将来負担比率（分子）の構造'!J$44</f>
        <v>594</v>
      </c>
      <c r="F63" s="163"/>
      <c r="G63" s="163"/>
      <c r="H63" s="163">
        <f>'将来負担比率（分子）の構造'!K$44</f>
        <v>691</v>
      </c>
      <c r="I63" s="163"/>
      <c r="J63" s="163"/>
      <c r="K63" s="163">
        <f>'将来負担比率（分子）の構造'!L$44</f>
        <v>941</v>
      </c>
      <c r="L63" s="163"/>
      <c r="M63" s="163"/>
      <c r="N63" s="163">
        <f>'将来負担比率（分子）の構造'!M$44</f>
        <v>953</v>
      </c>
      <c r="O63" s="163"/>
      <c r="P63" s="163"/>
    </row>
    <row r="64" spans="1:16" x14ac:dyDescent="0.15">
      <c r="A64" s="163" t="s">
        <v>33</v>
      </c>
      <c r="B64" s="163">
        <f>'将来負担比率（分子）の構造'!I$43</f>
        <v>2052</v>
      </c>
      <c r="C64" s="163"/>
      <c r="D64" s="163"/>
      <c r="E64" s="163">
        <f>'将来負担比率（分子）の構造'!J$43</f>
        <v>1408</v>
      </c>
      <c r="F64" s="163"/>
      <c r="G64" s="163"/>
      <c r="H64" s="163">
        <f>'将来負担比率（分子）の構造'!K$43</f>
        <v>1315</v>
      </c>
      <c r="I64" s="163"/>
      <c r="J64" s="163"/>
      <c r="K64" s="163">
        <f>'将来負担比率（分子）の構造'!L$43</f>
        <v>1126</v>
      </c>
      <c r="L64" s="163"/>
      <c r="M64" s="163"/>
      <c r="N64" s="163">
        <f>'将来負担比率（分子）の構造'!M$43</f>
        <v>1156</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17990</v>
      </c>
      <c r="C66" s="163"/>
      <c r="D66" s="163"/>
      <c r="E66" s="163">
        <f>'将来負担比率（分子）の構造'!J$41</f>
        <v>24173</v>
      </c>
      <c r="F66" s="163"/>
      <c r="G66" s="163"/>
      <c r="H66" s="163">
        <f>'将来負担比率（分子）の構造'!K$41</f>
        <v>24164</v>
      </c>
      <c r="I66" s="163"/>
      <c r="J66" s="163"/>
      <c r="K66" s="163">
        <f>'将来負担比率（分子）の構造'!L$41</f>
        <v>25357</v>
      </c>
      <c r="L66" s="163"/>
      <c r="M66" s="163"/>
      <c r="N66" s="163">
        <f>'将来負担比率（分子）の構造'!M$41</f>
        <v>25495</v>
      </c>
      <c r="O66" s="163"/>
      <c r="P66" s="163"/>
    </row>
    <row r="67" spans="1:16" x14ac:dyDescent="0.15">
      <c r="A67" s="163" t="s">
        <v>71</v>
      </c>
      <c r="B67" s="163" t="e">
        <f>NA()</f>
        <v>#N/A</v>
      </c>
      <c r="C67" s="163">
        <f>IF(ISNUMBER('将来負担比率（分子）の構造'!I$53), IF('将来負担比率（分子）の構造'!I$53 &lt; 0, 0, '将来負担比率（分子）の構造'!I$53), NA())</f>
        <v>2962</v>
      </c>
      <c r="D67" s="163" t="e">
        <f>NA()</f>
        <v>#N/A</v>
      </c>
      <c r="E67" s="163" t="e">
        <f>NA()</f>
        <v>#N/A</v>
      </c>
      <c r="F67" s="163">
        <f>IF(ISNUMBER('将来負担比率（分子）の構造'!J$53), IF('将来負担比率（分子）の構造'!J$53 &lt; 0, 0, '将来負担比率（分子）の構造'!J$53), NA())</f>
        <v>2055</v>
      </c>
      <c r="G67" s="163" t="e">
        <f>NA()</f>
        <v>#N/A</v>
      </c>
      <c r="H67" s="163" t="e">
        <f>NA()</f>
        <v>#N/A</v>
      </c>
      <c r="I67" s="163">
        <f>IF(ISNUMBER('将来負担比率（分子）の構造'!K$53), IF('将来負担比率（分子）の構造'!K$53 &lt; 0, 0, '将来負担比率（分子）の構造'!K$53), NA())</f>
        <v>1272</v>
      </c>
      <c r="J67" s="163" t="e">
        <f>NA()</f>
        <v>#N/A</v>
      </c>
      <c r="K67" s="163" t="e">
        <f>NA()</f>
        <v>#N/A</v>
      </c>
      <c r="L67" s="163">
        <f>IF(ISNUMBER('将来負担比率（分子）の構造'!L$53), IF('将来負担比率（分子）の構造'!L$53 &lt; 0, 0, '将来負担比率（分子）の構造'!L$53), NA())</f>
        <v>727</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740</v>
      </c>
      <c r="C72" s="167">
        <f>基金残高に係る経年分析!G55</f>
        <v>955</v>
      </c>
      <c r="D72" s="167">
        <f>基金残高に係る経年分析!H55</f>
        <v>966</v>
      </c>
    </row>
    <row r="73" spans="1:16" x14ac:dyDescent="0.15">
      <c r="A73" s="166" t="s">
        <v>74</v>
      </c>
      <c r="B73" s="167">
        <f>基金残高に係る経年分析!F56</f>
        <v>2618</v>
      </c>
      <c r="C73" s="167">
        <f>基金残高に係る経年分析!G56</f>
        <v>2889</v>
      </c>
      <c r="D73" s="167">
        <f>基金残高に係る経年分析!H56</f>
        <v>3553</v>
      </c>
    </row>
    <row r="74" spans="1:16" x14ac:dyDescent="0.15">
      <c r="A74" s="166" t="s">
        <v>75</v>
      </c>
      <c r="B74" s="167">
        <f>基金残高に係る経年分析!F57</f>
        <v>1733</v>
      </c>
      <c r="C74" s="167">
        <f>基金残高に係る経年分析!G57</f>
        <v>1786</v>
      </c>
      <c r="D74" s="167">
        <f>基金残高に係る経年分析!H57</f>
        <v>1790</v>
      </c>
    </row>
  </sheetData>
  <sheetProtection algorithmName="SHA-512" hashValue="MvY+0Peq44UC9R4BexmtG1B8iLiGILo+8hCmIE7RmB9YPeiJsXa53KowqTanXSc13mLep4FnWk6pXoAYGUYxWA==" saltValue="LwTzTR56ktaDihZe6/Q8w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3683490</v>
      </c>
      <c r="S5" s="677"/>
      <c r="T5" s="677"/>
      <c r="U5" s="677"/>
      <c r="V5" s="677"/>
      <c r="W5" s="677"/>
      <c r="X5" s="677"/>
      <c r="Y5" s="702"/>
      <c r="Z5" s="715">
        <v>14.3</v>
      </c>
      <c r="AA5" s="715"/>
      <c r="AB5" s="715"/>
      <c r="AC5" s="715"/>
      <c r="AD5" s="716">
        <v>3509280</v>
      </c>
      <c r="AE5" s="716"/>
      <c r="AF5" s="716"/>
      <c r="AG5" s="716"/>
      <c r="AH5" s="716"/>
      <c r="AI5" s="716"/>
      <c r="AJ5" s="716"/>
      <c r="AK5" s="716"/>
      <c r="AL5" s="703">
        <v>36.200000000000003</v>
      </c>
      <c r="AM5" s="685"/>
      <c r="AN5" s="685"/>
      <c r="AO5" s="704"/>
      <c r="AP5" s="679" t="s">
        <v>217</v>
      </c>
      <c r="AQ5" s="680"/>
      <c r="AR5" s="680"/>
      <c r="AS5" s="680"/>
      <c r="AT5" s="680"/>
      <c r="AU5" s="680"/>
      <c r="AV5" s="680"/>
      <c r="AW5" s="680"/>
      <c r="AX5" s="680"/>
      <c r="AY5" s="680"/>
      <c r="AZ5" s="680"/>
      <c r="BA5" s="680"/>
      <c r="BB5" s="680"/>
      <c r="BC5" s="680"/>
      <c r="BD5" s="680"/>
      <c r="BE5" s="680"/>
      <c r="BF5" s="681"/>
      <c r="BG5" s="621">
        <v>3492006</v>
      </c>
      <c r="BH5" s="622"/>
      <c r="BI5" s="622"/>
      <c r="BJ5" s="622"/>
      <c r="BK5" s="622"/>
      <c r="BL5" s="622"/>
      <c r="BM5" s="622"/>
      <c r="BN5" s="623"/>
      <c r="BO5" s="659">
        <v>94.8</v>
      </c>
      <c r="BP5" s="659"/>
      <c r="BQ5" s="659"/>
      <c r="BR5" s="659"/>
      <c r="BS5" s="660">
        <v>56472</v>
      </c>
      <c r="BT5" s="660"/>
      <c r="BU5" s="660"/>
      <c r="BV5" s="660"/>
      <c r="BW5" s="660"/>
      <c r="BX5" s="660"/>
      <c r="BY5" s="660"/>
      <c r="BZ5" s="660"/>
      <c r="CA5" s="660"/>
      <c r="CB5" s="700"/>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196306</v>
      </c>
      <c r="S6" s="622"/>
      <c r="T6" s="622"/>
      <c r="U6" s="622"/>
      <c r="V6" s="622"/>
      <c r="W6" s="622"/>
      <c r="X6" s="622"/>
      <c r="Y6" s="623"/>
      <c r="Z6" s="659">
        <v>0.8</v>
      </c>
      <c r="AA6" s="659"/>
      <c r="AB6" s="659"/>
      <c r="AC6" s="659"/>
      <c r="AD6" s="660">
        <v>196306</v>
      </c>
      <c r="AE6" s="660"/>
      <c r="AF6" s="660"/>
      <c r="AG6" s="660"/>
      <c r="AH6" s="660"/>
      <c r="AI6" s="660"/>
      <c r="AJ6" s="660"/>
      <c r="AK6" s="660"/>
      <c r="AL6" s="624">
        <v>2</v>
      </c>
      <c r="AM6" s="625"/>
      <c r="AN6" s="625"/>
      <c r="AO6" s="661"/>
      <c r="AP6" s="618" t="s">
        <v>222</v>
      </c>
      <c r="AQ6" s="619"/>
      <c r="AR6" s="619"/>
      <c r="AS6" s="619"/>
      <c r="AT6" s="619"/>
      <c r="AU6" s="619"/>
      <c r="AV6" s="619"/>
      <c r="AW6" s="619"/>
      <c r="AX6" s="619"/>
      <c r="AY6" s="619"/>
      <c r="AZ6" s="619"/>
      <c r="BA6" s="619"/>
      <c r="BB6" s="619"/>
      <c r="BC6" s="619"/>
      <c r="BD6" s="619"/>
      <c r="BE6" s="619"/>
      <c r="BF6" s="620"/>
      <c r="BG6" s="621">
        <v>3492006</v>
      </c>
      <c r="BH6" s="622"/>
      <c r="BI6" s="622"/>
      <c r="BJ6" s="622"/>
      <c r="BK6" s="622"/>
      <c r="BL6" s="622"/>
      <c r="BM6" s="622"/>
      <c r="BN6" s="623"/>
      <c r="BO6" s="659">
        <v>94.8</v>
      </c>
      <c r="BP6" s="659"/>
      <c r="BQ6" s="659"/>
      <c r="BR6" s="659"/>
      <c r="BS6" s="660">
        <v>56472</v>
      </c>
      <c r="BT6" s="660"/>
      <c r="BU6" s="660"/>
      <c r="BV6" s="660"/>
      <c r="BW6" s="660"/>
      <c r="BX6" s="660"/>
      <c r="BY6" s="660"/>
      <c r="BZ6" s="660"/>
      <c r="CA6" s="660"/>
      <c r="CB6" s="700"/>
      <c r="CD6" s="679" t="s">
        <v>223</v>
      </c>
      <c r="CE6" s="680"/>
      <c r="CF6" s="680"/>
      <c r="CG6" s="680"/>
      <c r="CH6" s="680"/>
      <c r="CI6" s="680"/>
      <c r="CJ6" s="680"/>
      <c r="CK6" s="680"/>
      <c r="CL6" s="680"/>
      <c r="CM6" s="680"/>
      <c r="CN6" s="680"/>
      <c r="CO6" s="680"/>
      <c r="CP6" s="680"/>
      <c r="CQ6" s="681"/>
      <c r="CR6" s="621">
        <v>162713</v>
      </c>
      <c r="CS6" s="622"/>
      <c r="CT6" s="622"/>
      <c r="CU6" s="622"/>
      <c r="CV6" s="622"/>
      <c r="CW6" s="622"/>
      <c r="CX6" s="622"/>
      <c r="CY6" s="623"/>
      <c r="CZ6" s="703">
        <v>0.7</v>
      </c>
      <c r="DA6" s="685"/>
      <c r="DB6" s="685"/>
      <c r="DC6" s="705"/>
      <c r="DD6" s="627" t="s">
        <v>122</v>
      </c>
      <c r="DE6" s="622"/>
      <c r="DF6" s="622"/>
      <c r="DG6" s="622"/>
      <c r="DH6" s="622"/>
      <c r="DI6" s="622"/>
      <c r="DJ6" s="622"/>
      <c r="DK6" s="622"/>
      <c r="DL6" s="622"/>
      <c r="DM6" s="622"/>
      <c r="DN6" s="622"/>
      <c r="DO6" s="622"/>
      <c r="DP6" s="623"/>
      <c r="DQ6" s="627">
        <v>162713</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1126</v>
      </c>
      <c r="S7" s="622"/>
      <c r="T7" s="622"/>
      <c r="U7" s="622"/>
      <c r="V7" s="622"/>
      <c r="W7" s="622"/>
      <c r="X7" s="622"/>
      <c r="Y7" s="623"/>
      <c r="Z7" s="659">
        <v>0</v>
      </c>
      <c r="AA7" s="659"/>
      <c r="AB7" s="659"/>
      <c r="AC7" s="659"/>
      <c r="AD7" s="660">
        <v>1126</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1435579</v>
      </c>
      <c r="BH7" s="622"/>
      <c r="BI7" s="622"/>
      <c r="BJ7" s="622"/>
      <c r="BK7" s="622"/>
      <c r="BL7" s="622"/>
      <c r="BM7" s="622"/>
      <c r="BN7" s="623"/>
      <c r="BO7" s="659">
        <v>39</v>
      </c>
      <c r="BP7" s="659"/>
      <c r="BQ7" s="659"/>
      <c r="BR7" s="659"/>
      <c r="BS7" s="660">
        <v>56472</v>
      </c>
      <c r="BT7" s="660"/>
      <c r="BU7" s="660"/>
      <c r="BV7" s="660"/>
      <c r="BW7" s="660"/>
      <c r="BX7" s="660"/>
      <c r="BY7" s="660"/>
      <c r="BZ7" s="660"/>
      <c r="CA7" s="660"/>
      <c r="CB7" s="700"/>
      <c r="CD7" s="618" t="s">
        <v>226</v>
      </c>
      <c r="CE7" s="619"/>
      <c r="CF7" s="619"/>
      <c r="CG7" s="619"/>
      <c r="CH7" s="619"/>
      <c r="CI7" s="619"/>
      <c r="CJ7" s="619"/>
      <c r="CK7" s="619"/>
      <c r="CL7" s="619"/>
      <c r="CM7" s="619"/>
      <c r="CN7" s="619"/>
      <c r="CO7" s="619"/>
      <c r="CP7" s="619"/>
      <c r="CQ7" s="620"/>
      <c r="CR7" s="621">
        <v>4265849</v>
      </c>
      <c r="CS7" s="622"/>
      <c r="CT7" s="622"/>
      <c r="CU7" s="622"/>
      <c r="CV7" s="622"/>
      <c r="CW7" s="622"/>
      <c r="CX7" s="622"/>
      <c r="CY7" s="623"/>
      <c r="CZ7" s="659">
        <v>17.3</v>
      </c>
      <c r="DA7" s="659"/>
      <c r="DB7" s="659"/>
      <c r="DC7" s="659"/>
      <c r="DD7" s="627">
        <v>86198</v>
      </c>
      <c r="DE7" s="622"/>
      <c r="DF7" s="622"/>
      <c r="DG7" s="622"/>
      <c r="DH7" s="622"/>
      <c r="DI7" s="622"/>
      <c r="DJ7" s="622"/>
      <c r="DK7" s="622"/>
      <c r="DL7" s="622"/>
      <c r="DM7" s="622"/>
      <c r="DN7" s="622"/>
      <c r="DO7" s="622"/>
      <c r="DP7" s="623"/>
      <c r="DQ7" s="627">
        <v>2541491</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13453</v>
      </c>
      <c r="S8" s="622"/>
      <c r="T8" s="622"/>
      <c r="U8" s="622"/>
      <c r="V8" s="622"/>
      <c r="W8" s="622"/>
      <c r="X8" s="622"/>
      <c r="Y8" s="623"/>
      <c r="Z8" s="659">
        <v>0.1</v>
      </c>
      <c r="AA8" s="659"/>
      <c r="AB8" s="659"/>
      <c r="AC8" s="659"/>
      <c r="AD8" s="660">
        <v>13453</v>
      </c>
      <c r="AE8" s="660"/>
      <c r="AF8" s="660"/>
      <c r="AG8" s="660"/>
      <c r="AH8" s="660"/>
      <c r="AI8" s="660"/>
      <c r="AJ8" s="660"/>
      <c r="AK8" s="660"/>
      <c r="AL8" s="624">
        <v>0.1</v>
      </c>
      <c r="AM8" s="625"/>
      <c r="AN8" s="625"/>
      <c r="AO8" s="661"/>
      <c r="AP8" s="618" t="s">
        <v>228</v>
      </c>
      <c r="AQ8" s="619"/>
      <c r="AR8" s="619"/>
      <c r="AS8" s="619"/>
      <c r="AT8" s="619"/>
      <c r="AU8" s="619"/>
      <c r="AV8" s="619"/>
      <c r="AW8" s="619"/>
      <c r="AX8" s="619"/>
      <c r="AY8" s="619"/>
      <c r="AZ8" s="619"/>
      <c r="BA8" s="619"/>
      <c r="BB8" s="619"/>
      <c r="BC8" s="619"/>
      <c r="BD8" s="619"/>
      <c r="BE8" s="619"/>
      <c r="BF8" s="620"/>
      <c r="BG8" s="621">
        <v>45174</v>
      </c>
      <c r="BH8" s="622"/>
      <c r="BI8" s="622"/>
      <c r="BJ8" s="622"/>
      <c r="BK8" s="622"/>
      <c r="BL8" s="622"/>
      <c r="BM8" s="622"/>
      <c r="BN8" s="623"/>
      <c r="BO8" s="659">
        <v>1.2</v>
      </c>
      <c r="BP8" s="659"/>
      <c r="BQ8" s="659"/>
      <c r="BR8" s="659"/>
      <c r="BS8" s="660" t="s">
        <v>122</v>
      </c>
      <c r="BT8" s="660"/>
      <c r="BU8" s="660"/>
      <c r="BV8" s="660"/>
      <c r="BW8" s="660"/>
      <c r="BX8" s="660"/>
      <c r="BY8" s="660"/>
      <c r="BZ8" s="660"/>
      <c r="CA8" s="660"/>
      <c r="CB8" s="700"/>
      <c r="CD8" s="618" t="s">
        <v>229</v>
      </c>
      <c r="CE8" s="619"/>
      <c r="CF8" s="619"/>
      <c r="CG8" s="619"/>
      <c r="CH8" s="619"/>
      <c r="CI8" s="619"/>
      <c r="CJ8" s="619"/>
      <c r="CK8" s="619"/>
      <c r="CL8" s="619"/>
      <c r="CM8" s="619"/>
      <c r="CN8" s="619"/>
      <c r="CO8" s="619"/>
      <c r="CP8" s="619"/>
      <c r="CQ8" s="620"/>
      <c r="CR8" s="621">
        <v>7741614</v>
      </c>
      <c r="CS8" s="622"/>
      <c r="CT8" s="622"/>
      <c r="CU8" s="622"/>
      <c r="CV8" s="622"/>
      <c r="CW8" s="622"/>
      <c r="CX8" s="622"/>
      <c r="CY8" s="623"/>
      <c r="CZ8" s="659">
        <v>31.4</v>
      </c>
      <c r="DA8" s="659"/>
      <c r="DB8" s="659"/>
      <c r="DC8" s="659"/>
      <c r="DD8" s="627">
        <v>266334</v>
      </c>
      <c r="DE8" s="622"/>
      <c r="DF8" s="622"/>
      <c r="DG8" s="622"/>
      <c r="DH8" s="622"/>
      <c r="DI8" s="622"/>
      <c r="DJ8" s="622"/>
      <c r="DK8" s="622"/>
      <c r="DL8" s="622"/>
      <c r="DM8" s="622"/>
      <c r="DN8" s="622"/>
      <c r="DO8" s="622"/>
      <c r="DP8" s="623"/>
      <c r="DQ8" s="627">
        <v>3756071</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22757</v>
      </c>
      <c r="S9" s="622"/>
      <c r="T9" s="622"/>
      <c r="U9" s="622"/>
      <c r="V9" s="622"/>
      <c r="W9" s="622"/>
      <c r="X9" s="622"/>
      <c r="Y9" s="623"/>
      <c r="Z9" s="659">
        <v>0.1</v>
      </c>
      <c r="AA9" s="659"/>
      <c r="AB9" s="659"/>
      <c r="AC9" s="659"/>
      <c r="AD9" s="660">
        <v>22757</v>
      </c>
      <c r="AE9" s="660"/>
      <c r="AF9" s="660"/>
      <c r="AG9" s="660"/>
      <c r="AH9" s="660"/>
      <c r="AI9" s="660"/>
      <c r="AJ9" s="660"/>
      <c r="AK9" s="660"/>
      <c r="AL9" s="624">
        <v>0.2</v>
      </c>
      <c r="AM9" s="625"/>
      <c r="AN9" s="625"/>
      <c r="AO9" s="661"/>
      <c r="AP9" s="618" t="s">
        <v>231</v>
      </c>
      <c r="AQ9" s="619"/>
      <c r="AR9" s="619"/>
      <c r="AS9" s="619"/>
      <c r="AT9" s="619"/>
      <c r="AU9" s="619"/>
      <c r="AV9" s="619"/>
      <c r="AW9" s="619"/>
      <c r="AX9" s="619"/>
      <c r="AY9" s="619"/>
      <c r="AZ9" s="619"/>
      <c r="BA9" s="619"/>
      <c r="BB9" s="619"/>
      <c r="BC9" s="619"/>
      <c r="BD9" s="619"/>
      <c r="BE9" s="619"/>
      <c r="BF9" s="620"/>
      <c r="BG9" s="621">
        <v>1138478</v>
      </c>
      <c r="BH9" s="622"/>
      <c r="BI9" s="622"/>
      <c r="BJ9" s="622"/>
      <c r="BK9" s="622"/>
      <c r="BL9" s="622"/>
      <c r="BM9" s="622"/>
      <c r="BN9" s="623"/>
      <c r="BO9" s="659">
        <v>30.9</v>
      </c>
      <c r="BP9" s="659"/>
      <c r="BQ9" s="659"/>
      <c r="BR9" s="659"/>
      <c r="BS9" s="660" t="s">
        <v>122</v>
      </c>
      <c r="BT9" s="660"/>
      <c r="BU9" s="660"/>
      <c r="BV9" s="660"/>
      <c r="BW9" s="660"/>
      <c r="BX9" s="660"/>
      <c r="BY9" s="660"/>
      <c r="BZ9" s="660"/>
      <c r="CA9" s="660"/>
      <c r="CB9" s="700"/>
      <c r="CD9" s="618" t="s">
        <v>232</v>
      </c>
      <c r="CE9" s="619"/>
      <c r="CF9" s="619"/>
      <c r="CG9" s="619"/>
      <c r="CH9" s="619"/>
      <c r="CI9" s="619"/>
      <c r="CJ9" s="619"/>
      <c r="CK9" s="619"/>
      <c r="CL9" s="619"/>
      <c r="CM9" s="619"/>
      <c r="CN9" s="619"/>
      <c r="CO9" s="619"/>
      <c r="CP9" s="619"/>
      <c r="CQ9" s="620"/>
      <c r="CR9" s="621">
        <v>1165319</v>
      </c>
      <c r="CS9" s="622"/>
      <c r="CT9" s="622"/>
      <c r="CU9" s="622"/>
      <c r="CV9" s="622"/>
      <c r="CW9" s="622"/>
      <c r="CX9" s="622"/>
      <c r="CY9" s="623"/>
      <c r="CZ9" s="659">
        <v>4.7</v>
      </c>
      <c r="DA9" s="659"/>
      <c r="DB9" s="659"/>
      <c r="DC9" s="659"/>
      <c r="DD9" s="627">
        <v>7992</v>
      </c>
      <c r="DE9" s="622"/>
      <c r="DF9" s="622"/>
      <c r="DG9" s="622"/>
      <c r="DH9" s="622"/>
      <c r="DI9" s="622"/>
      <c r="DJ9" s="622"/>
      <c r="DK9" s="622"/>
      <c r="DL9" s="622"/>
      <c r="DM9" s="622"/>
      <c r="DN9" s="622"/>
      <c r="DO9" s="622"/>
      <c r="DP9" s="623"/>
      <c r="DQ9" s="627">
        <v>1050205</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128710</v>
      </c>
      <c r="BH10" s="622"/>
      <c r="BI10" s="622"/>
      <c r="BJ10" s="622"/>
      <c r="BK10" s="622"/>
      <c r="BL10" s="622"/>
      <c r="BM10" s="622"/>
      <c r="BN10" s="623"/>
      <c r="BO10" s="659">
        <v>3.5</v>
      </c>
      <c r="BP10" s="659"/>
      <c r="BQ10" s="659"/>
      <c r="BR10" s="659"/>
      <c r="BS10" s="660">
        <v>21350</v>
      </c>
      <c r="BT10" s="660"/>
      <c r="BU10" s="660"/>
      <c r="BV10" s="660"/>
      <c r="BW10" s="660"/>
      <c r="BX10" s="660"/>
      <c r="BY10" s="660"/>
      <c r="BZ10" s="660"/>
      <c r="CA10" s="660"/>
      <c r="CB10" s="700"/>
      <c r="CD10" s="618" t="s">
        <v>235</v>
      </c>
      <c r="CE10" s="619"/>
      <c r="CF10" s="619"/>
      <c r="CG10" s="619"/>
      <c r="CH10" s="619"/>
      <c r="CI10" s="619"/>
      <c r="CJ10" s="619"/>
      <c r="CK10" s="619"/>
      <c r="CL10" s="619"/>
      <c r="CM10" s="619"/>
      <c r="CN10" s="619"/>
      <c r="CO10" s="619"/>
      <c r="CP10" s="619"/>
      <c r="CQ10" s="620"/>
      <c r="CR10" s="621">
        <v>13670</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13670</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867760</v>
      </c>
      <c r="S11" s="622"/>
      <c r="T11" s="622"/>
      <c r="U11" s="622"/>
      <c r="V11" s="622"/>
      <c r="W11" s="622"/>
      <c r="X11" s="622"/>
      <c r="Y11" s="623"/>
      <c r="Z11" s="624">
        <v>3.4</v>
      </c>
      <c r="AA11" s="625"/>
      <c r="AB11" s="625"/>
      <c r="AC11" s="626"/>
      <c r="AD11" s="627">
        <v>867760</v>
      </c>
      <c r="AE11" s="622"/>
      <c r="AF11" s="622"/>
      <c r="AG11" s="622"/>
      <c r="AH11" s="622"/>
      <c r="AI11" s="622"/>
      <c r="AJ11" s="622"/>
      <c r="AK11" s="623"/>
      <c r="AL11" s="624">
        <v>9</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123217</v>
      </c>
      <c r="BH11" s="622"/>
      <c r="BI11" s="622"/>
      <c r="BJ11" s="622"/>
      <c r="BK11" s="622"/>
      <c r="BL11" s="622"/>
      <c r="BM11" s="622"/>
      <c r="BN11" s="623"/>
      <c r="BO11" s="659">
        <v>3.3</v>
      </c>
      <c r="BP11" s="659"/>
      <c r="BQ11" s="659"/>
      <c r="BR11" s="659"/>
      <c r="BS11" s="660">
        <v>35122</v>
      </c>
      <c r="BT11" s="660"/>
      <c r="BU11" s="660"/>
      <c r="BV11" s="660"/>
      <c r="BW11" s="660"/>
      <c r="BX11" s="660"/>
      <c r="BY11" s="660"/>
      <c r="BZ11" s="660"/>
      <c r="CA11" s="660"/>
      <c r="CB11" s="700"/>
      <c r="CD11" s="618" t="s">
        <v>238</v>
      </c>
      <c r="CE11" s="619"/>
      <c r="CF11" s="619"/>
      <c r="CG11" s="619"/>
      <c r="CH11" s="619"/>
      <c r="CI11" s="619"/>
      <c r="CJ11" s="619"/>
      <c r="CK11" s="619"/>
      <c r="CL11" s="619"/>
      <c r="CM11" s="619"/>
      <c r="CN11" s="619"/>
      <c r="CO11" s="619"/>
      <c r="CP11" s="619"/>
      <c r="CQ11" s="620"/>
      <c r="CR11" s="621">
        <v>1075286</v>
      </c>
      <c r="CS11" s="622"/>
      <c r="CT11" s="622"/>
      <c r="CU11" s="622"/>
      <c r="CV11" s="622"/>
      <c r="CW11" s="622"/>
      <c r="CX11" s="622"/>
      <c r="CY11" s="623"/>
      <c r="CZ11" s="659">
        <v>4.4000000000000004</v>
      </c>
      <c r="DA11" s="659"/>
      <c r="DB11" s="659"/>
      <c r="DC11" s="659"/>
      <c r="DD11" s="627">
        <v>730828</v>
      </c>
      <c r="DE11" s="622"/>
      <c r="DF11" s="622"/>
      <c r="DG11" s="622"/>
      <c r="DH11" s="622"/>
      <c r="DI11" s="622"/>
      <c r="DJ11" s="622"/>
      <c r="DK11" s="622"/>
      <c r="DL11" s="622"/>
      <c r="DM11" s="622"/>
      <c r="DN11" s="622"/>
      <c r="DO11" s="622"/>
      <c r="DP11" s="623"/>
      <c r="DQ11" s="627">
        <v>245868</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v>928</v>
      </c>
      <c r="S12" s="622"/>
      <c r="T12" s="622"/>
      <c r="U12" s="622"/>
      <c r="V12" s="622"/>
      <c r="W12" s="622"/>
      <c r="X12" s="622"/>
      <c r="Y12" s="623"/>
      <c r="Z12" s="659">
        <v>0</v>
      </c>
      <c r="AA12" s="659"/>
      <c r="AB12" s="659"/>
      <c r="AC12" s="659"/>
      <c r="AD12" s="660">
        <v>928</v>
      </c>
      <c r="AE12" s="660"/>
      <c r="AF12" s="660"/>
      <c r="AG12" s="660"/>
      <c r="AH12" s="660"/>
      <c r="AI12" s="660"/>
      <c r="AJ12" s="660"/>
      <c r="AK12" s="660"/>
      <c r="AL12" s="624">
        <v>0</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1634033</v>
      </c>
      <c r="BH12" s="622"/>
      <c r="BI12" s="622"/>
      <c r="BJ12" s="622"/>
      <c r="BK12" s="622"/>
      <c r="BL12" s="622"/>
      <c r="BM12" s="622"/>
      <c r="BN12" s="623"/>
      <c r="BO12" s="659">
        <v>44.4</v>
      </c>
      <c r="BP12" s="659"/>
      <c r="BQ12" s="659"/>
      <c r="BR12" s="659"/>
      <c r="BS12" s="660" t="s">
        <v>122</v>
      </c>
      <c r="BT12" s="660"/>
      <c r="BU12" s="660"/>
      <c r="BV12" s="660"/>
      <c r="BW12" s="660"/>
      <c r="BX12" s="660"/>
      <c r="BY12" s="660"/>
      <c r="BZ12" s="660"/>
      <c r="CA12" s="660"/>
      <c r="CB12" s="700"/>
      <c r="CD12" s="618" t="s">
        <v>241</v>
      </c>
      <c r="CE12" s="619"/>
      <c r="CF12" s="619"/>
      <c r="CG12" s="619"/>
      <c r="CH12" s="619"/>
      <c r="CI12" s="619"/>
      <c r="CJ12" s="619"/>
      <c r="CK12" s="619"/>
      <c r="CL12" s="619"/>
      <c r="CM12" s="619"/>
      <c r="CN12" s="619"/>
      <c r="CO12" s="619"/>
      <c r="CP12" s="619"/>
      <c r="CQ12" s="620"/>
      <c r="CR12" s="621">
        <v>683841</v>
      </c>
      <c r="CS12" s="622"/>
      <c r="CT12" s="622"/>
      <c r="CU12" s="622"/>
      <c r="CV12" s="622"/>
      <c r="CW12" s="622"/>
      <c r="CX12" s="622"/>
      <c r="CY12" s="623"/>
      <c r="CZ12" s="659">
        <v>2.8</v>
      </c>
      <c r="DA12" s="659"/>
      <c r="DB12" s="659"/>
      <c r="DC12" s="659"/>
      <c r="DD12" s="627">
        <v>892</v>
      </c>
      <c r="DE12" s="622"/>
      <c r="DF12" s="622"/>
      <c r="DG12" s="622"/>
      <c r="DH12" s="622"/>
      <c r="DI12" s="622"/>
      <c r="DJ12" s="622"/>
      <c r="DK12" s="622"/>
      <c r="DL12" s="622"/>
      <c r="DM12" s="622"/>
      <c r="DN12" s="622"/>
      <c r="DO12" s="622"/>
      <c r="DP12" s="623"/>
      <c r="DQ12" s="627">
        <v>328855</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1625020</v>
      </c>
      <c r="BH13" s="622"/>
      <c r="BI13" s="622"/>
      <c r="BJ13" s="622"/>
      <c r="BK13" s="622"/>
      <c r="BL13" s="622"/>
      <c r="BM13" s="622"/>
      <c r="BN13" s="623"/>
      <c r="BO13" s="659">
        <v>44.1</v>
      </c>
      <c r="BP13" s="659"/>
      <c r="BQ13" s="659"/>
      <c r="BR13" s="659"/>
      <c r="BS13" s="660" t="s">
        <v>122</v>
      </c>
      <c r="BT13" s="660"/>
      <c r="BU13" s="660"/>
      <c r="BV13" s="660"/>
      <c r="BW13" s="660"/>
      <c r="BX13" s="660"/>
      <c r="BY13" s="660"/>
      <c r="BZ13" s="660"/>
      <c r="CA13" s="660"/>
      <c r="CB13" s="700"/>
      <c r="CD13" s="618" t="s">
        <v>244</v>
      </c>
      <c r="CE13" s="619"/>
      <c r="CF13" s="619"/>
      <c r="CG13" s="619"/>
      <c r="CH13" s="619"/>
      <c r="CI13" s="619"/>
      <c r="CJ13" s="619"/>
      <c r="CK13" s="619"/>
      <c r="CL13" s="619"/>
      <c r="CM13" s="619"/>
      <c r="CN13" s="619"/>
      <c r="CO13" s="619"/>
      <c r="CP13" s="619"/>
      <c r="CQ13" s="620"/>
      <c r="CR13" s="621">
        <v>3929256</v>
      </c>
      <c r="CS13" s="622"/>
      <c r="CT13" s="622"/>
      <c r="CU13" s="622"/>
      <c r="CV13" s="622"/>
      <c r="CW13" s="622"/>
      <c r="CX13" s="622"/>
      <c r="CY13" s="623"/>
      <c r="CZ13" s="659">
        <v>15.9</v>
      </c>
      <c r="DA13" s="659"/>
      <c r="DB13" s="659"/>
      <c r="DC13" s="659"/>
      <c r="DD13" s="627">
        <v>3232848</v>
      </c>
      <c r="DE13" s="622"/>
      <c r="DF13" s="622"/>
      <c r="DG13" s="622"/>
      <c r="DH13" s="622"/>
      <c r="DI13" s="622"/>
      <c r="DJ13" s="622"/>
      <c r="DK13" s="622"/>
      <c r="DL13" s="622"/>
      <c r="DM13" s="622"/>
      <c r="DN13" s="622"/>
      <c r="DO13" s="622"/>
      <c r="DP13" s="623"/>
      <c r="DQ13" s="627">
        <v>810219</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135976</v>
      </c>
      <c r="BH14" s="622"/>
      <c r="BI14" s="622"/>
      <c r="BJ14" s="622"/>
      <c r="BK14" s="622"/>
      <c r="BL14" s="622"/>
      <c r="BM14" s="622"/>
      <c r="BN14" s="623"/>
      <c r="BO14" s="659">
        <v>3.7</v>
      </c>
      <c r="BP14" s="659"/>
      <c r="BQ14" s="659"/>
      <c r="BR14" s="659"/>
      <c r="BS14" s="660" t="s">
        <v>122</v>
      </c>
      <c r="BT14" s="660"/>
      <c r="BU14" s="660"/>
      <c r="BV14" s="660"/>
      <c r="BW14" s="660"/>
      <c r="BX14" s="660"/>
      <c r="BY14" s="660"/>
      <c r="BZ14" s="660"/>
      <c r="CA14" s="660"/>
      <c r="CB14" s="700"/>
      <c r="CD14" s="618" t="s">
        <v>247</v>
      </c>
      <c r="CE14" s="619"/>
      <c r="CF14" s="619"/>
      <c r="CG14" s="619"/>
      <c r="CH14" s="619"/>
      <c r="CI14" s="619"/>
      <c r="CJ14" s="619"/>
      <c r="CK14" s="619"/>
      <c r="CL14" s="619"/>
      <c r="CM14" s="619"/>
      <c r="CN14" s="619"/>
      <c r="CO14" s="619"/>
      <c r="CP14" s="619"/>
      <c r="CQ14" s="620"/>
      <c r="CR14" s="621">
        <v>592817</v>
      </c>
      <c r="CS14" s="622"/>
      <c r="CT14" s="622"/>
      <c r="CU14" s="622"/>
      <c r="CV14" s="622"/>
      <c r="CW14" s="622"/>
      <c r="CX14" s="622"/>
      <c r="CY14" s="623"/>
      <c r="CZ14" s="659">
        <v>2.4</v>
      </c>
      <c r="DA14" s="659"/>
      <c r="DB14" s="659"/>
      <c r="DC14" s="659"/>
      <c r="DD14" s="627">
        <v>21119</v>
      </c>
      <c r="DE14" s="622"/>
      <c r="DF14" s="622"/>
      <c r="DG14" s="622"/>
      <c r="DH14" s="622"/>
      <c r="DI14" s="622"/>
      <c r="DJ14" s="622"/>
      <c r="DK14" s="622"/>
      <c r="DL14" s="622"/>
      <c r="DM14" s="622"/>
      <c r="DN14" s="622"/>
      <c r="DO14" s="622"/>
      <c r="DP14" s="623"/>
      <c r="DQ14" s="627">
        <v>527888</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14451</v>
      </c>
      <c r="S15" s="622"/>
      <c r="T15" s="622"/>
      <c r="U15" s="622"/>
      <c r="V15" s="622"/>
      <c r="W15" s="622"/>
      <c r="X15" s="622"/>
      <c r="Y15" s="623"/>
      <c r="Z15" s="659">
        <v>0.1</v>
      </c>
      <c r="AA15" s="659"/>
      <c r="AB15" s="659"/>
      <c r="AC15" s="659"/>
      <c r="AD15" s="660">
        <v>14451</v>
      </c>
      <c r="AE15" s="660"/>
      <c r="AF15" s="660"/>
      <c r="AG15" s="660"/>
      <c r="AH15" s="660"/>
      <c r="AI15" s="660"/>
      <c r="AJ15" s="660"/>
      <c r="AK15" s="660"/>
      <c r="AL15" s="624">
        <v>0.1</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286418</v>
      </c>
      <c r="BH15" s="622"/>
      <c r="BI15" s="622"/>
      <c r="BJ15" s="622"/>
      <c r="BK15" s="622"/>
      <c r="BL15" s="622"/>
      <c r="BM15" s="622"/>
      <c r="BN15" s="623"/>
      <c r="BO15" s="659">
        <v>7.8</v>
      </c>
      <c r="BP15" s="659"/>
      <c r="BQ15" s="659"/>
      <c r="BR15" s="659"/>
      <c r="BS15" s="660" t="s">
        <v>122</v>
      </c>
      <c r="BT15" s="660"/>
      <c r="BU15" s="660"/>
      <c r="BV15" s="660"/>
      <c r="BW15" s="660"/>
      <c r="BX15" s="660"/>
      <c r="BY15" s="660"/>
      <c r="BZ15" s="660"/>
      <c r="CA15" s="660"/>
      <c r="CB15" s="700"/>
      <c r="CD15" s="618" t="s">
        <v>250</v>
      </c>
      <c r="CE15" s="619"/>
      <c r="CF15" s="619"/>
      <c r="CG15" s="619"/>
      <c r="CH15" s="619"/>
      <c r="CI15" s="619"/>
      <c r="CJ15" s="619"/>
      <c r="CK15" s="619"/>
      <c r="CL15" s="619"/>
      <c r="CM15" s="619"/>
      <c r="CN15" s="619"/>
      <c r="CO15" s="619"/>
      <c r="CP15" s="619"/>
      <c r="CQ15" s="620"/>
      <c r="CR15" s="621">
        <v>1632856</v>
      </c>
      <c r="CS15" s="622"/>
      <c r="CT15" s="622"/>
      <c r="CU15" s="622"/>
      <c r="CV15" s="622"/>
      <c r="CW15" s="622"/>
      <c r="CX15" s="622"/>
      <c r="CY15" s="623"/>
      <c r="CZ15" s="659">
        <v>6.6</v>
      </c>
      <c r="DA15" s="659"/>
      <c r="DB15" s="659"/>
      <c r="DC15" s="659"/>
      <c r="DD15" s="627">
        <v>299002</v>
      </c>
      <c r="DE15" s="622"/>
      <c r="DF15" s="622"/>
      <c r="DG15" s="622"/>
      <c r="DH15" s="622"/>
      <c r="DI15" s="622"/>
      <c r="DJ15" s="622"/>
      <c r="DK15" s="622"/>
      <c r="DL15" s="622"/>
      <c r="DM15" s="622"/>
      <c r="DN15" s="622"/>
      <c r="DO15" s="622"/>
      <c r="DP15" s="623"/>
      <c r="DQ15" s="627">
        <v>1188068</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80640</v>
      </c>
      <c r="S16" s="622"/>
      <c r="T16" s="622"/>
      <c r="U16" s="622"/>
      <c r="V16" s="622"/>
      <c r="W16" s="622"/>
      <c r="X16" s="622"/>
      <c r="Y16" s="623"/>
      <c r="Z16" s="659">
        <v>0.3</v>
      </c>
      <c r="AA16" s="659"/>
      <c r="AB16" s="659"/>
      <c r="AC16" s="659"/>
      <c r="AD16" s="660">
        <v>80640</v>
      </c>
      <c r="AE16" s="660"/>
      <c r="AF16" s="660"/>
      <c r="AG16" s="660"/>
      <c r="AH16" s="660"/>
      <c r="AI16" s="660"/>
      <c r="AJ16" s="660"/>
      <c r="AK16" s="660"/>
      <c r="AL16" s="624">
        <v>0.8</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253</v>
      </c>
      <c r="CE16" s="619"/>
      <c r="CF16" s="619"/>
      <c r="CG16" s="619"/>
      <c r="CH16" s="619"/>
      <c r="CI16" s="619"/>
      <c r="CJ16" s="619"/>
      <c r="CK16" s="619"/>
      <c r="CL16" s="619"/>
      <c r="CM16" s="619"/>
      <c r="CN16" s="619"/>
      <c r="CO16" s="619"/>
      <c r="CP16" s="619"/>
      <c r="CQ16" s="620"/>
      <c r="CR16" s="621">
        <v>556264</v>
      </c>
      <c r="CS16" s="622"/>
      <c r="CT16" s="622"/>
      <c r="CU16" s="622"/>
      <c r="CV16" s="622"/>
      <c r="CW16" s="622"/>
      <c r="CX16" s="622"/>
      <c r="CY16" s="623"/>
      <c r="CZ16" s="659">
        <v>2.2999999999999998</v>
      </c>
      <c r="DA16" s="659"/>
      <c r="DB16" s="659"/>
      <c r="DC16" s="659"/>
      <c r="DD16" s="627" t="s">
        <v>122</v>
      </c>
      <c r="DE16" s="622"/>
      <c r="DF16" s="622"/>
      <c r="DG16" s="622"/>
      <c r="DH16" s="622"/>
      <c r="DI16" s="622"/>
      <c r="DJ16" s="622"/>
      <c r="DK16" s="622"/>
      <c r="DL16" s="622"/>
      <c r="DM16" s="622"/>
      <c r="DN16" s="622"/>
      <c r="DO16" s="622"/>
      <c r="DP16" s="623"/>
      <c r="DQ16" s="627">
        <v>104448</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129244</v>
      </c>
      <c r="S17" s="622"/>
      <c r="T17" s="622"/>
      <c r="U17" s="622"/>
      <c r="V17" s="622"/>
      <c r="W17" s="622"/>
      <c r="X17" s="622"/>
      <c r="Y17" s="623"/>
      <c r="Z17" s="659">
        <v>0.5</v>
      </c>
      <c r="AA17" s="659"/>
      <c r="AB17" s="659"/>
      <c r="AC17" s="659"/>
      <c r="AD17" s="660">
        <v>129244</v>
      </c>
      <c r="AE17" s="660"/>
      <c r="AF17" s="660"/>
      <c r="AG17" s="660"/>
      <c r="AH17" s="660"/>
      <c r="AI17" s="660"/>
      <c r="AJ17" s="660"/>
      <c r="AK17" s="660"/>
      <c r="AL17" s="624">
        <v>1.3</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256</v>
      </c>
      <c r="CE17" s="619"/>
      <c r="CF17" s="619"/>
      <c r="CG17" s="619"/>
      <c r="CH17" s="619"/>
      <c r="CI17" s="619"/>
      <c r="CJ17" s="619"/>
      <c r="CK17" s="619"/>
      <c r="CL17" s="619"/>
      <c r="CM17" s="619"/>
      <c r="CN17" s="619"/>
      <c r="CO17" s="619"/>
      <c r="CP17" s="619"/>
      <c r="CQ17" s="620"/>
      <c r="CR17" s="621">
        <v>2856851</v>
      </c>
      <c r="CS17" s="622"/>
      <c r="CT17" s="622"/>
      <c r="CU17" s="622"/>
      <c r="CV17" s="622"/>
      <c r="CW17" s="622"/>
      <c r="CX17" s="622"/>
      <c r="CY17" s="623"/>
      <c r="CZ17" s="659">
        <v>11.6</v>
      </c>
      <c r="DA17" s="659"/>
      <c r="DB17" s="659"/>
      <c r="DC17" s="659"/>
      <c r="DD17" s="627" t="s">
        <v>122</v>
      </c>
      <c r="DE17" s="622"/>
      <c r="DF17" s="622"/>
      <c r="DG17" s="622"/>
      <c r="DH17" s="622"/>
      <c r="DI17" s="622"/>
      <c r="DJ17" s="622"/>
      <c r="DK17" s="622"/>
      <c r="DL17" s="622"/>
      <c r="DM17" s="622"/>
      <c r="DN17" s="622"/>
      <c r="DO17" s="622"/>
      <c r="DP17" s="623"/>
      <c r="DQ17" s="627">
        <v>1705645</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13994</v>
      </c>
      <c r="S18" s="622"/>
      <c r="T18" s="622"/>
      <c r="U18" s="622"/>
      <c r="V18" s="622"/>
      <c r="W18" s="622"/>
      <c r="X18" s="622"/>
      <c r="Y18" s="623"/>
      <c r="Z18" s="659">
        <v>0.1</v>
      </c>
      <c r="AA18" s="659"/>
      <c r="AB18" s="659"/>
      <c r="AC18" s="659"/>
      <c r="AD18" s="660">
        <v>13994</v>
      </c>
      <c r="AE18" s="660"/>
      <c r="AF18" s="660"/>
      <c r="AG18" s="660"/>
      <c r="AH18" s="660"/>
      <c r="AI18" s="660"/>
      <c r="AJ18" s="660"/>
      <c r="AK18" s="660"/>
      <c r="AL18" s="624">
        <v>0.1</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114258</v>
      </c>
      <c r="S19" s="622"/>
      <c r="T19" s="622"/>
      <c r="U19" s="622"/>
      <c r="V19" s="622"/>
      <c r="W19" s="622"/>
      <c r="X19" s="622"/>
      <c r="Y19" s="623"/>
      <c r="Z19" s="659">
        <v>0.4</v>
      </c>
      <c r="AA19" s="659"/>
      <c r="AB19" s="659"/>
      <c r="AC19" s="659"/>
      <c r="AD19" s="660">
        <v>114258</v>
      </c>
      <c r="AE19" s="660"/>
      <c r="AF19" s="660"/>
      <c r="AG19" s="660"/>
      <c r="AH19" s="660"/>
      <c r="AI19" s="660"/>
      <c r="AJ19" s="660"/>
      <c r="AK19" s="660"/>
      <c r="AL19" s="624">
        <v>1.2</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v>191484</v>
      </c>
      <c r="BH19" s="622"/>
      <c r="BI19" s="622"/>
      <c r="BJ19" s="622"/>
      <c r="BK19" s="622"/>
      <c r="BL19" s="622"/>
      <c r="BM19" s="622"/>
      <c r="BN19" s="623"/>
      <c r="BO19" s="659">
        <v>5.2</v>
      </c>
      <c r="BP19" s="659"/>
      <c r="BQ19" s="659"/>
      <c r="BR19" s="659"/>
      <c r="BS19" s="660" t="s">
        <v>122</v>
      </c>
      <c r="BT19" s="660"/>
      <c r="BU19" s="660"/>
      <c r="BV19" s="660"/>
      <c r="BW19" s="660"/>
      <c r="BX19" s="660"/>
      <c r="BY19" s="660"/>
      <c r="BZ19" s="660"/>
      <c r="CA19" s="660"/>
      <c r="CB19" s="700"/>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263</v>
      </c>
      <c r="C20" s="689"/>
      <c r="D20" s="689"/>
      <c r="E20" s="689"/>
      <c r="F20" s="689"/>
      <c r="G20" s="689"/>
      <c r="H20" s="689"/>
      <c r="I20" s="689"/>
      <c r="J20" s="689"/>
      <c r="K20" s="689"/>
      <c r="L20" s="689"/>
      <c r="M20" s="689"/>
      <c r="N20" s="689"/>
      <c r="O20" s="689"/>
      <c r="P20" s="689"/>
      <c r="Q20" s="690"/>
      <c r="R20" s="621">
        <v>992</v>
      </c>
      <c r="S20" s="622"/>
      <c r="T20" s="622"/>
      <c r="U20" s="622"/>
      <c r="V20" s="622"/>
      <c r="W20" s="622"/>
      <c r="X20" s="622"/>
      <c r="Y20" s="623"/>
      <c r="Z20" s="659">
        <v>0</v>
      </c>
      <c r="AA20" s="659"/>
      <c r="AB20" s="659"/>
      <c r="AC20" s="659"/>
      <c r="AD20" s="660">
        <v>992</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v>191484</v>
      </c>
      <c r="BH20" s="622"/>
      <c r="BI20" s="622"/>
      <c r="BJ20" s="622"/>
      <c r="BK20" s="622"/>
      <c r="BL20" s="622"/>
      <c r="BM20" s="622"/>
      <c r="BN20" s="623"/>
      <c r="BO20" s="659">
        <v>5.2</v>
      </c>
      <c r="BP20" s="659"/>
      <c r="BQ20" s="659"/>
      <c r="BR20" s="659"/>
      <c r="BS20" s="660" t="s">
        <v>122</v>
      </c>
      <c r="BT20" s="660"/>
      <c r="BU20" s="660"/>
      <c r="BV20" s="660"/>
      <c r="BW20" s="660"/>
      <c r="BX20" s="660"/>
      <c r="BY20" s="660"/>
      <c r="BZ20" s="660"/>
      <c r="CA20" s="660"/>
      <c r="CB20" s="700"/>
      <c r="CD20" s="618" t="s">
        <v>265</v>
      </c>
      <c r="CE20" s="619"/>
      <c r="CF20" s="619"/>
      <c r="CG20" s="619"/>
      <c r="CH20" s="619"/>
      <c r="CI20" s="619"/>
      <c r="CJ20" s="619"/>
      <c r="CK20" s="619"/>
      <c r="CL20" s="619"/>
      <c r="CM20" s="619"/>
      <c r="CN20" s="619"/>
      <c r="CO20" s="619"/>
      <c r="CP20" s="619"/>
      <c r="CQ20" s="620"/>
      <c r="CR20" s="621">
        <v>24676336</v>
      </c>
      <c r="CS20" s="622"/>
      <c r="CT20" s="622"/>
      <c r="CU20" s="622"/>
      <c r="CV20" s="622"/>
      <c r="CW20" s="622"/>
      <c r="CX20" s="622"/>
      <c r="CY20" s="623"/>
      <c r="CZ20" s="659">
        <v>100</v>
      </c>
      <c r="DA20" s="659"/>
      <c r="DB20" s="659"/>
      <c r="DC20" s="659"/>
      <c r="DD20" s="627">
        <v>4645213</v>
      </c>
      <c r="DE20" s="622"/>
      <c r="DF20" s="622"/>
      <c r="DG20" s="622"/>
      <c r="DH20" s="622"/>
      <c r="DI20" s="622"/>
      <c r="DJ20" s="622"/>
      <c r="DK20" s="622"/>
      <c r="DL20" s="622"/>
      <c r="DM20" s="622"/>
      <c r="DN20" s="622"/>
      <c r="DO20" s="622"/>
      <c r="DP20" s="623"/>
      <c r="DQ20" s="627">
        <v>12435141</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6055556</v>
      </c>
      <c r="S21" s="622"/>
      <c r="T21" s="622"/>
      <c r="U21" s="622"/>
      <c r="V21" s="622"/>
      <c r="W21" s="622"/>
      <c r="X21" s="622"/>
      <c r="Y21" s="623"/>
      <c r="Z21" s="659">
        <v>23.5</v>
      </c>
      <c r="AA21" s="659"/>
      <c r="AB21" s="659"/>
      <c r="AC21" s="659"/>
      <c r="AD21" s="660">
        <v>4818081</v>
      </c>
      <c r="AE21" s="660"/>
      <c r="AF21" s="660"/>
      <c r="AG21" s="660"/>
      <c r="AH21" s="660"/>
      <c r="AI21" s="660"/>
      <c r="AJ21" s="660"/>
      <c r="AK21" s="660"/>
      <c r="AL21" s="624">
        <v>49.7</v>
      </c>
      <c r="AM21" s="625"/>
      <c r="AN21" s="625"/>
      <c r="AO21" s="661"/>
      <c r="AP21" s="618" t="s">
        <v>267</v>
      </c>
      <c r="AQ21" s="698"/>
      <c r="AR21" s="698"/>
      <c r="AS21" s="698"/>
      <c r="AT21" s="698"/>
      <c r="AU21" s="698"/>
      <c r="AV21" s="698"/>
      <c r="AW21" s="698"/>
      <c r="AX21" s="698"/>
      <c r="AY21" s="698"/>
      <c r="AZ21" s="698"/>
      <c r="BA21" s="698"/>
      <c r="BB21" s="698"/>
      <c r="BC21" s="698"/>
      <c r="BD21" s="698"/>
      <c r="BE21" s="698"/>
      <c r="BF21" s="699"/>
      <c r="BG21" s="621">
        <v>17274</v>
      </c>
      <c r="BH21" s="622"/>
      <c r="BI21" s="622"/>
      <c r="BJ21" s="622"/>
      <c r="BK21" s="622"/>
      <c r="BL21" s="622"/>
      <c r="BM21" s="622"/>
      <c r="BN21" s="623"/>
      <c r="BO21" s="659">
        <v>0.5</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4818081</v>
      </c>
      <c r="S22" s="622"/>
      <c r="T22" s="622"/>
      <c r="U22" s="622"/>
      <c r="V22" s="622"/>
      <c r="W22" s="622"/>
      <c r="X22" s="622"/>
      <c r="Y22" s="623"/>
      <c r="Z22" s="659">
        <v>18.7</v>
      </c>
      <c r="AA22" s="659"/>
      <c r="AB22" s="659"/>
      <c r="AC22" s="659"/>
      <c r="AD22" s="660">
        <v>4818081</v>
      </c>
      <c r="AE22" s="660"/>
      <c r="AF22" s="660"/>
      <c r="AG22" s="660"/>
      <c r="AH22" s="660"/>
      <c r="AI22" s="660"/>
      <c r="AJ22" s="660"/>
      <c r="AK22" s="660"/>
      <c r="AL22" s="624">
        <v>49.7</v>
      </c>
      <c r="AM22" s="625"/>
      <c r="AN22" s="625"/>
      <c r="AO22" s="661"/>
      <c r="AP22" s="618" t="s">
        <v>269</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1237475</v>
      </c>
      <c r="S23" s="622"/>
      <c r="T23" s="622"/>
      <c r="U23" s="622"/>
      <c r="V23" s="622"/>
      <c r="W23" s="622"/>
      <c r="X23" s="622"/>
      <c r="Y23" s="623"/>
      <c r="Z23" s="659">
        <v>4.8</v>
      </c>
      <c r="AA23" s="659"/>
      <c r="AB23" s="659"/>
      <c r="AC23" s="659"/>
      <c r="AD23" s="660" t="s">
        <v>122</v>
      </c>
      <c r="AE23" s="660"/>
      <c r="AF23" s="660"/>
      <c r="AG23" s="660"/>
      <c r="AH23" s="660"/>
      <c r="AI23" s="660"/>
      <c r="AJ23" s="660"/>
      <c r="AK23" s="660"/>
      <c r="AL23" s="624" t="s">
        <v>122</v>
      </c>
      <c r="AM23" s="625"/>
      <c r="AN23" s="625"/>
      <c r="AO23" s="661"/>
      <c r="AP23" s="618" t="s">
        <v>272</v>
      </c>
      <c r="AQ23" s="698"/>
      <c r="AR23" s="698"/>
      <c r="AS23" s="698"/>
      <c r="AT23" s="698"/>
      <c r="AU23" s="698"/>
      <c r="AV23" s="698"/>
      <c r="AW23" s="698"/>
      <c r="AX23" s="698"/>
      <c r="AY23" s="698"/>
      <c r="AZ23" s="698"/>
      <c r="BA23" s="698"/>
      <c r="BB23" s="698"/>
      <c r="BC23" s="698"/>
      <c r="BD23" s="698"/>
      <c r="BE23" s="698"/>
      <c r="BF23" s="699"/>
      <c r="BG23" s="621">
        <v>174210</v>
      </c>
      <c r="BH23" s="622"/>
      <c r="BI23" s="622"/>
      <c r="BJ23" s="622"/>
      <c r="BK23" s="622"/>
      <c r="BL23" s="622"/>
      <c r="BM23" s="622"/>
      <c r="BN23" s="623"/>
      <c r="BO23" s="659">
        <v>4.7</v>
      </c>
      <c r="BP23" s="659"/>
      <c r="BQ23" s="659"/>
      <c r="BR23" s="659"/>
      <c r="BS23" s="660" t="s">
        <v>122</v>
      </c>
      <c r="BT23" s="660"/>
      <c r="BU23" s="660"/>
      <c r="BV23" s="660"/>
      <c r="BW23" s="660"/>
      <c r="BX23" s="660"/>
      <c r="BY23" s="660"/>
      <c r="BZ23" s="660"/>
      <c r="CA23" s="660"/>
      <c r="CB23" s="700"/>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280</v>
      </c>
      <c r="CE24" s="680"/>
      <c r="CF24" s="680"/>
      <c r="CG24" s="680"/>
      <c r="CH24" s="680"/>
      <c r="CI24" s="680"/>
      <c r="CJ24" s="680"/>
      <c r="CK24" s="680"/>
      <c r="CL24" s="680"/>
      <c r="CM24" s="680"/>
      <c r="CN24" s="680"/>
      <c r="CO24" s="680"/>
      <c r="CP24" s="680"/>
      <c r="CQ24" s="681"/>
      <c r="CR24" s="676">
        <v>10674447</v>
      </c>
      <c r="CS24" s="677"/>
      <c r="CT24" s="677"/>
      <c r="CU24" s="677"/>
      <c r="CV24" s="677"/>
      <c r="CW24" s="677"/>
      <c r="CX24" s="677"/>
      <c r="CY24" s="702"/>
      <c r="CZ24" s="703">
        <v>43.3</v>
      </c>
      <c r="DA24" s="685"/>
      <c r="DB24" s="685"/>
      <c r="DC24" s="705"/>
      <c r="DD24" s="701">
        <v>6090460</v>
      </c>
      <c r="DE24" s="677"/>
      <c r="DF24" s="677"/>
      <c r="DG24" s="677"/>
      <c r="DH24" s="677"/>
      <c r="DI24" s="677"/>
      <c r="DJ24" s="677"/>
      <c r="DK24" s="702"/>
      <c r="DL24" s="701">
        <v>5454140</v>
      </c>
      <c r="DM24" s="677"/>
      <c r="DN24" s="677"/>
      <c r="DO24" s="677"/>
      <c r="DP24" s="677"/>
      <c r="DQ24" s="677"/>
      <c r="DR24" s="677"/>
      <c r="DS24" s="677"/>
      <c r="DT24" s="677"/>
      <c r="DU24" s="677"/>
      <c r="DV24" s="702"/>
      <c r="DW24" s="703">
        <v>56.1</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11065711</v>
      </c>
      <c r="S25" s="622"/>
      <c r="T25" s="622"/>
      <c r="U25" s="622"/>
      <c r="V25" s="622"/>
      <c r="W25" s="622"/>
      <c r="X25" s="622"/>
      <c r="Y25" s="623"/>
      <c r="Z25" s="659">
        <v>42.9</v>
      </c>
      <c r="AA25" s="659"/>
      <c r="AB25" s="659"/>
      <c r="AC25" s="659"/>
      <c r="AD25" s="660">
        <v>9654026</v>
      </c>
      <c r="AE25" s="660"/>
      <c r="AF25" s="660"/>
      <c r="AG25" s="660"/>
      <c r="AH25" s="660"/>
      <c r="AI25" s="660"/>
      <c r="AJ25" s="660"/>
      <c r="AK25" s="660"/>
      <c r="AL25" s="624">
        <v>99.7</v>
      </c>
      <c r="AM25" s="625"/>
      <c r="AN25" s="625"/>
      <c r="AO25" s="661"/>
      <c r="AP25" s="618" t="s">
        <v>282</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283</v>
      </c>
      <c r="CE25" s="619"/>
      <c r="CF25" s="619"/>
      <c r="CG25" s="619"/>
      <c r="CH25" s="619"/>
      <c r="CI25" s="619"/>
      <c r="CJ25" s="619"/>
      <c r="CK25" s="619"/>
      <c r="CL25" s="619"/>
      <c r="CM25" s="619"/>
      <c r="CN25" s="619"/>
      <c r="CO25" s="619"/>
      <c r="CP25" s="619"/>
      <c r="CQ25" s="620"/>
      <c r="CR25" s="621">
        <v>2808302</v>
      </c>
      <c r="CS25" s="634"/>
      <c r="CT25" s="634"/>
      <c r="CU25" s="634"/>
      <c r="CV25" s="634"/>
      <c r="CW25" s="634"/>
      <c r="CX25" s="634"/>
      <c r="CY25" s="635"/>
      <c r="CZ25" s="624">
        <v>11.4</v>
      </c>
      <c r="DA25" s="636"/>
      <c r="DB25" s="636"/>
      <c r="DC25" s="637"/>
      <c r="DD25" s="627">
        <v>2542294</v>
      </c>
      <c r="DE25" s="634"/>
      <c r="DF25" s="634"/>
      <c r="DG25" s="634"/>
      <c r="DH25" s="634"/>
      <c r="DI25" s="634"/>
      <c r="DJ25" s="634"/>
      <c r="DK25" s="635"/>
      <c r="DL25" s="627">
        <v>2402987</v>
      </c>
      <c r="DM25" s="634"/>
      <c r="DN25" s="634"/>
      <c r="DO25" s="634"/>
      <c r="DP25" s="634"/>
      <c r="DQ25" s="634"/>
      <c r="DR25" s="634"/>
      <c r="DS25" s="634"/>
      <c r="DT25" s="634"/>
      <c r="DU25" s="634"/>
      <c r="DV25" s="635"/>
      <c r="DW25" s="624">
        <v>24.7</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2267</v>
      </c>
      <c r="S26" s="622"/>
      <c r="T26" s="622"/>
      <c r="U26" s="622"/>
      <c r="V26" s="622"/>
      <c r="W26" s="622"/>
      <c r="X26" s="622"/>
      <c r="Y26" s="623"/>
      <c r="Z26" s="659">
        <v>0</v>
      </c>
      <c r="AA26" s="659"/>
      <c r="AB26" s="659"/>
      <c r="AC26" s="659"/>
      <c r="AD26" s="660">
        <v>2267</v>
      </c>
      <c r="AE26" s="660"/>
      <c r="AF26" s="660"/>
      <c r="AG26" s="660"/>
      <c r="AH26" s="660"/>
      <c r="AI26" s="660"/>
      <c r="AJ26" s="660"/>
      <c r="AK26" s="660"/>
      <c r="AL26" s="624">
        <v>0</v>
      </c>
      <c r="AM26" s="625"/>
      <c r="AN26" s="625"/>
      <c r="AO26" s="661"/>
      <c r="AP26" s="618" t="s">
        <v>285</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286</v>
      </c>
      <c r="CE26" s="619"/>
      <c r="CF26" s="619"/>
      <c r="CG26" s="619"/>
      <c r="CH26" s="619"/>
      <c r="CI26" s="619"/>
      <c r="CJ26" s="619"/>
      <c r="CK26" s="619"/>
      <c r="CL26" s="619"/>
      <c r="CM26" s="619"/>
      <c r="CN26" s="619"/>
      <c r="CO26" s="619"/>
      <c r="CP26" s="619"/>
      <c r="CQ26" s="620"/>
      <c r="CR26" s="621">
        <v>1561696</v>
      </c>
      <c r="CS26" s="622"/>
      <c r="CT26" s="622"/>
      <c r="CU26" s="622"/>
      <c r="CV26" s="622"/>
      <c r="CW26" s="622"/>
      <c r="CX26" s="622"/>
      <c r="CY26" s="623"/>
      <c r="CZ26" s="624">
        <v>6.3</v>
      </c>
      <c r="DA26" s="636"/>
      <c r="DB26" s="636"/>
      <c r="DC26" s="637"/>
      <c r="DD26" s="627">
        <v>1406040</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78635</v>
      </c>
      <c r="S27" s="622"/>
      <c r="T27" s="622"/>
      <c r="U27" s="622"/>
      <c r="V27" s="622"/>
      <c r="W27" s="622"/>
      <c r="X27" s="622"/>
      <c r="Y27" s="623"/>
      <c r="Z27" s="659">
        <v>0.3</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3683490</v>
      </c>
      <c r="BH27" s="622"/>
      <c r="BI27" s="622"/>
      <c r="BJ27" s="622"/>
      <c r="BK27" s="622"/>
      <c r="BL27" s="622"/>
      <c r="BM27" s="622"/>
      <c r="BN27" s="623"/>
      <c r="BO27" s="659">
        <v>100</v>
      </c>
      <c r="BP27" s="659"/>
      <c r="BQ27" s="659"/>
      <c r="BR27" s="659"/>
      <c r="BS27" s="660">
        <v>56472</v>
      </c>
      <c r="BT27" s="660"/>
      <c r="BU27" s="660"/>
      <c r="BV27" s="660"/>
      <c r="BW27" s="660"/>
      <c r="BX27" s="660"/>
      <c r="BY27" s="660"/>
      <c r="BZ27" s="660"/>
      <c r="CA27" s="660"/>
      <c r="CB27" s="700"/>
      <c r="CD27" s="618" t="s">
        <v>289</v>
      </c>
      <c r="CE27" s="619"/>
      <c r="CF27" s="619"/>
      <c r="CG27" s="619"/>
      <c r="CH27" s="619"/>
      <c r="CI27" s="619"/>
      <c r="CJ27" s="619"/>
      <c r="CK27" s="619"/>
      <c r="CL27" s="619"/>
      <c r="CM27" s="619"/>
      <c r="CN27" s="619"/>
      <c r="CO27" s="619"/>
      <c r="CP27" s="619"/>
      <c r="CQ27" s="620"/>
      <c r="CR27" s="621">
        <v>5009294</v>
      </c>
      <c r="CS27" s="634"/>
      <c r="CT27" s="634"/>
      <c r="CU27" s="634"/>
      <c r="CV27" s="634"/>
      <c r="CW27" s="634"/>
      <c r="CX27" s="634"/>
      <c r="CY27" s="635"/>
      <c r="CZ27" s="624">
        <v>20.3</v>
      </c>
      <c r="DA27" s="636"/>
      <c r="DB27" s="636"/>
      <c r="DC27" s="637"/>
      <c r="DD27" s="627">
        <v>1842521</v>
      </c>
      <c r="DE27" s="634"/>
      <c r="DF27" s="634"/>
      <c r="DG27" s="634"/>
      <c r="DH27" s="634"/>
      <c r="DI27" s="634"/>
      <c r="DJ27" s="634"/>
      <c r="DK27" s="635"/>
      <c r="DL27" s="627">
        <v>1346887</v>
      </c>
      <c r="DM27" s="634"/>
      <c r="DN27" s="634"/>
      <c r="DO27" s="634"/>
      <c r="DP27" s="634"/>
      <c r="DQ27" s="634"/>
      <c r="DR27" s="634"/>
      <c r="DS27" s="634"/>
      <c r="DT27" s="634"/>
      <c r="DU27" s="634"/>
      <c r="DV27" s="635"/>
      <c r="DW27" s="624">
        <v>13.9</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237619</v>
      </c>
      <c r="S28" s="622"/>
      <c r="T28" s="622"/>
      <c r="U28" s="622"/>
      <c r="V28" s="622"/>
      <c r="W28" s="622"/>
      <c r="X28" s="622"/>
      <c r="Y28" s="623"/>
      <c r="Z28" s="659">
        <v>0.9</v>
      </c>
      <c r="AA28" s="659"/>
      <c r="AB28" s="659"/>
      <c r="AC28" s="659"/>
      <c r="AD28" s="660">
        <v>22348</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2856851</v>
      </c>
      <c r="CS28" s="622"/>
      <c r="CT28" s="622"/>
      <c r="CU28" s="622"/>
      <c r="CV28" s="622"/>
      <c r="CW28" s="622"/>
      <c r="CX28" s="622"/>
      <c r="CY28" s="623"/>
      <c r="CZ28" s="624">
        <v>11.6</v>
      </c>
      <c r="DA28" s="636"/>
      <c r="DB28" s="636"/>
      <c r="DC28" s="637"/>
      <c r="DD28" s="627">
        <v>1705645</v>
      </c>
      <c r="DE28" s="622"/>
      <c r="DF28" s="622"/>
      <c r="DG28" s="622"/>
      <c r="DH28" s="622"/>
      <c r="DI28" s="622"/>
      <c r="DJ28" s="622"/>
      <c r="DK28" s="623"/>
      <c r="DL28" s="627">
        <v>1704266</v>
      </c>
      <c r="DM28" s="622"/>
      <c r="DN28" s="622"/>
      <c r="DO28" s="622"/>
      <c r="DP28" s="622"/>
      <c r="DQ28" s="622"/>
      <c r="DR28" s="622"/>
      <c r="DS28" s="622"/>
      <c r="DT28" s="622"/>
      <c r="DU28" s="622"/>
      <c r="DV28" s="623"/>
      <c r="DW28" s="624">
        <v>17.5</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47859</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293</v>
      </c>
      <c r="CE29" s="641"/>
      <c r="CF29" s="618" t="s">
        <v>66</v>
      </c>
      <c r="CG29" s="619"/>
      <c r="CH29" s="619"/>
      <c r="CI29" s="619"/>
      <c r="CJ29" s="619"/>
      <c r="CK29" s="619"/>
      <c r="CL29" s="619"/>
      <c r="CM29" s="619"/>
      <c r="CN29" s="619"/>
      <c r="CO29" s="619"/>
      <c r="CP29" s="619"/>
      <c r="CQ29" s="620"/>
      <c r="CR29" s="621">
        <v>2854816</v>
      </c>
      <c r="CS29" s="634"/>
      <c r="CT29" s="634"/>
      <c r="CU29" s="634"/>
      <c r="CV29" s="634"/>
      <c r="CW29" s="634"/>
      <c r="CX29" s="634"/>
      <c r="CY29" s="635"/>
      <c r="CZ29" s="624">
        <v>11.6</v>
      </c>
      <c r="DA29" s="636"/>
      <c r="DB29" s="636"/>
      <c r="DC29" s="637"/>
      <c r="DD29" s="627">
        <v>1703610</v>
      </c>
      <c r="DE29" s="634"/>
      <c r="DF29" s="634"/>
      <c r="DG29" s="634"/>
      <c r="DH29" s="634"/>
      <c r="DI29" s="634"/>
      <c r="DJ29" s="634"/>
      <c r="DK29" s="635"/>
      <c r="DL29" s="627">
        <v>1702231</v>
      </c>
      <c r="DM29" s="634"/>
      <c r="DN29" s="634"/>
      <c r="DO29" s="634"/>
      <c r="DP29" s="634"/>
      <c r="DQ29" s="634"/>
      <c r="DR29" s="634"/>
      <c r="DS29" s="634"/>
      <c r="DT29" s="634"/>
      <c r="DU29" s="634"/>
      <c r="DV29" s="635"/>
      <c r="DW29" s="624">
        <v>17.5</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5498726</v>
      </c>
      <c r="S30" s="622"/>
      <c r="T30" s="622"/>
      <c r="U30" s="622"/>
      <c r="V30" s="622"/>
      <c r="W30" s="622"/>
      <c r="X30" s="622"/>
      <c r="Y30" s="623"/>
      <c r="Z30" s="659">
        <v>21.3</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6"/>
      <c r="BI30" s="696"/>
      <c r="BJ30" s="696"/>
      <c r="BK30" s="696"/>
      <c r="BL30" s="696"/>
      <c r="BM30" s="696"/>
      <c r="BN30" s="696"/>
      <c r="BO30" s="696"/>
      <c r="BP30" s="696"/>
      <c r="BQ30" s="697"/>
      <c r="BR30" s="673" t="s">
        <v>296</v>
      </c>
      <c r="BS30" s="696"/>
      <c r="BT30" s="696"/>
      <c r="BU30" s="696"/>
      <c r="BV30" s="696"/>
      <c r="BW30" s="696"/>
      <c r="BX30" s="696"/>
      <c r="BY30" s="696"/>
      <c r="BZ30" s="696"/>
      <c r="CA30" s="696"/>
      <c r="CB30" s="697"/>
      <c r="CD30" s="642"/>
      <c r="CE30" s="643"/>
      <c r="CF30" s="618" t="s">
        <v>297</v>
      </c>
      <c r="CG30" s="619"/>
      <c r="CH30" s="619"/>
      <c r="CI30" s="619"/>
      <c r="CJ30" s="619"/>
      <c r="CK30" s="619"/>
      <c r="CL30" s="619"/>
      <c r="CM30" s="619"/>
      <c r="CN30" s="619"/>
      <c r="CO30" s="619"/>
      <c r="CP30" s="619"/>
      <c r="CQ30" s="620"/>
      <c r="CR30" s="621">
        <v>2763203</v>
      </c>
      <c r="CS30" s="622"/>
      <c r="CT30" s="622"/>
      <c r="CU30" s="622"/>
      <c r="CV30" s="622"/>
      <c r="CW30" s="622"/>
      <c r="CX30" s="622"/>
      <c r="CY30" s="623"/>
      <c r="CZ30" s="624">
        <v>11.2</v>
      </c>
      <c r="DA30" s="636"/>
      <c r="DB30" s="636"/>
      <c r="DC30" s="637"/>
      <c r="DD30" s="627">
        <v>1624078</v>
      </c>
      <c r="DE30" s="622"/>
      <c r="DF30" s="622"/>
      <c r="DG30" s="622"/>
      <c r="DH30" s="622"/>
      <c r="DI30" s="622"/>
      <c r="DJ30" s="622"/>
      <c r="DK30" s="623"/>
      <c r="DL30" s="627">
        <v>1622699</v>
      </c>
      <c r="DM30" s="622"/>
      <c r="DN30" s="622"/>
      <c r="DO30" s="622"/>
      <c r="DP30" s="622"/>
      <c r="DQ30" s="622"/>
      <c r="DR30" s="622"/>
      <c r="DS30" s="622"/>
      <c r="DT30" s="622"/>
      <c r="DU30" s="622"/>
      <c r="DV30" s="623"/>
      <c r="DW30" s="624">
        <v>16.7</v>
      </c>
      <c r="DX30" s="636"/>
      <c r="DY30" s="636"/>
      <c r="DZ30" s="636"/>
      <c r="EA30" s="636"/>
      <c r="EB30" s="636"/>
      <c r="EC30" s="648"/>
    </row>
    <row r="31" spans="2:133" ht="11.25" customHeight="1" x14ac:dyDescent="0.15">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299</v>
      </c>
      <c r="AQ31" s="692"/>
      <c r="AR31" s="692"/>
      <c r="AS31" s="692"/>
      <c r="AT31" s="693" t="s">
        <v>300</v>
      </c>
      <c r="AU31" s="206"/>
      <c r="AV31" s="206"/>
      <c r="AW31" s="206"/>
      <c r="AX31" s="679" t="s">
        <v>178</v>
      </c>
      <c r="AY31" s="680"/>
      <c r="AZ31" s="680"/>
      <c r="BA31" s="680"/>
      <c r="BB31" s="680"/>
      <c r="BC31" s="680"/>
      <c r="BD31" s="680"/>
      <c r="BE31" s="680"/>
      <c r="BF31" s="681"/>
      <c r="BG31" s="683">
        <v>99.1</v>
      </c>
      <c r="BH31" s="684"/>
      <c r="BI31" s="684"/>
      <c r="BJ31" s="684"/>
      <c r="BK31" s="684"/>
      <c r="BL31" s="684"/>
      <c r="BM31" s="685">
        <v>95.1</v>
      </c>
      <c r="BN31" s="684"/>
      <c r="BO31" s="684"/>
      <c r="BP31" s="684"/>
      <c r="BQ31" s="686"/>
      <c r="BR31" s="683">
        <v>98.9</v>
      </c>
      <c r="BS31" s="684"/>
      <c r="BT31" s="684"/>
      <c r="BU31" s="684"/>
      <c r="BV31" s="684"/>
      <c r="BW31" s="684"/>
      <c r="BX31" s="685">
        <v>95</v>
      </c>
      <c r="BY31" s="684"/>
      <c r="BZ31" s="684"/>
      <c r="CA31" s="684"/>
      <c r="CB31" s="686"/>
      <c r="CD31" s="642"/>
      <c r="CE31" s="643"/>
      <c r="CF31" s="618" t="s">
        <v>301</v>
      </c>
      <c r="CG31" s="619"/>
      <c r="CH31" s="619"/>
      <c r="CI31" s="619"/>
      <c r="CJ31" s="619"/>
      <c r="CK31" s="619"/>
      <c r="CL31" s="619"/>
      <c r="CM31" s="619"/>
      <c r="CN31" s="619"/>
      <c r="CO31" s="619"/>
      <c r="CP31" s="619"/>
      <c r="CQ31" s="620"/>
      <c r="CR31" s="621">
        <v>91613</v>
      </c>
      <c r="CS31" s="634"/>
      <c r="CT31" s="634"/>
      <c r="CU31" s="634"/>
      <c r="CV31" s="634"/>
      <c r="CW31" s="634"/>
      <c r="CX31" s="634"/>
      <c r="CY31" s="635"/>
      <c r="CZ31" s="624">
        <v>0.4</v>
      </c>
      <c r="DA31" s="636"/>
      <c r="DB31" s="636"/>
      <c r="DC31" s="637"/>
      <c r="DD31" s="627">
        <v>79532</v>
      </c>
      <c r="DE31" s="634"/>
      <c r="DF31" s="634"/>
      <c r="DG31" s="634"/>
      <c r="DH31" s="634"/>
      <c r="DI31" s="634"/>
      <c r="DJ31" s="634"/>
      <c r="DK31" s="635"/>
      <c r="DL31" s="627">
        <v>79532</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2315297</v>
      </c>
      <c r="S32" s="622"/>
      <c r="T32" s="622"/>
      <c r="U32" s="622"/>
      <c r="V32" s="622"/>
      <c r="W32" s="622"/>
      <c r="X32" s="622"/>
      <c r="Y32" s="623"/>
      <c r="Z32" s="659">
        <v>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303</v>
      </c>
      <c r="AX32" s="618" t="s">
        <v>304</v>
      </c>
      <c r="AY32" s="619"/>
      <c r="AZ32" s="619"/>
      <c r="BA32" s="619"/>
      <c r="BB32" s="619"/>
      <c r="BC32" s="619"/>
      <c r="BD32" s="619"/>
      <c r="BE32" s="619"/>
      <c r="BF32" s="620"/>
      <c r="BG32" s="687">
        <v>98.9</v>
      </c>
      <c r="BH32" s="634"/>
      <c r="BI32" s="634"/>
      <c r="BJ32" s="634"/>
      <c r="BK32" s="634"/>
      <c r="BL32" s="634"/>
      <c r="BM32" s="625">
        <v>95.9</v>
      </c>
      <c r="BN32" s="634"/>
      <c r="BO32" s="634"/>
      <c r="BP32" s="634"/>
      <c r="BQ32" s="657"/>
      <c r="BR32" s="687">
        <v>98.8</v>
      </c>
      <c r="BS32" s="634"/>
      <c r="BT32" s="634"/>
      <c r="BU32" s="634"/>
      <c r="BV32" s="634"/>
      <c r="BW32" s="634"/>
      <c r="BX32" s="625">
        <v>96.2</v>
      </c>
      <c r="BY32" s="634"/>
      <c r="BZ32" s="634"/>
      <c r="CA32" s="634"/>
      <c r="CB32" s="657"/>
      <c r="CD32" s="644"/>
      <c r="CE32" s="645"/>
      <c r="CF32" s="618" t="s">
        <v>305</v>
      </c>
      <c r="CG32" s="619"/>
      <c r="CH32" s="619"/>
      <c r="CI32" s="619"/>
      <c r="CJ32" s="619"/>
      <c r="CK32" s="619"/>
      <c r="CL32" s="619"/>
      <c r="CM32" s="619"/>
      <c r="CN32" s="619"/>
      <c r="CO32" s="619"/>
      <c r="CP32" s="619"/>
      <c r="CQ32" s="620"/>
      <c r="CR32" s="621">
        <v>2035</v>
      </c>
      <c r="CS32" s="622"/>
      <c r="CT32" s="622"/>
      <c r="CU32" s="622"/>
      <c r="CV32" s="622"/>
      <c r="CW32" s="622"/>
      <c r="CX32" s="622"/>
      <c r="CY32" s="623"/>
      <c r="CZ32" s="624">
        <v>0</v>
      </c>
      <c r="DA32" s="636"/>
      <c r="DB32" s="636"/>
      <c r="DC32" s="637"/>
      <c r="DD32" s="627">
        <v>2035</v>
      </c>
      <c r="DE32" s="622"/>
      <c r="DF32" s="622"/>
      <c r="DG32" s="622"/>
      <c r="DH32" s="622"/>
      <c r="DI32" s="622"/>
      <c r="DJ32" s="622"/>
      <c r="DK32" s="623"/>
      <c r="DL32" s="627">
        <v>2035</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20260</v>
      </c>
      <c r="S33" s="622"/>
      <c r="T33" s="622"/>
      <c r="U33" s="622"/>
      <c r="V33" s="622"/>
      <c r="W33" s="622"/>
      <c r="X33" s="622"/>
      <c r="Y33" s="623"/>
      <c r="Z33" s="659">
        <v>0.1</v>
      </c>
      <c r="AA33" s="659"/>
      <c r="AB33" s="659"/>
      <c r="AC33" s="659"/>
      <c r="AD33" s="660">
        <v>4143</v>
      </c>
      <c r="AE33" s="660"/>
      <c r="AF33" s="660"/>
      <c r="AG33" s="660"/>
      <c r="AH33" s="660"/>
      <c r="AI33" s="660"/>
      <c r="AJ33" s="660"/>
      <c r="AK33" s="660"/>
      <c r="AL33" s="624">
        <v>0</v>
      </c>
      <c r="AM33" s="625"/>
      <c r="AN33" s="625"/>
      <c r="AO33" s="661"/>
      <c r="AP33" s="664"/>
      <c r="AQ33" s="665"/>
      <c r="AR33" s="665"/>
      <c r="AS33" s="665"/>
      <c r="AT33" s="695"/>
      <c r="AU33" s="207"/>
      <c r="AV33" s="207"/>
      <c r="AW33" s="207"/>
      <c r="AX33" s="602" t="s">
        <v>307</v>
      </c>
      <c r="AY33" s="603"/>
      <c r="AZ33" s="603"/>
      <c r="BA33" s="603"/>
      <c r="BB33" s="603"/>
      <c r="BC33" s="603"/>
      <c r="BD33" s="603"/>
      <c r="BE33" s="603"/>
      <c r="BF33" s="604"/>
      <c r="BG33" s="682">
        <v>99.1</v>
      </c>
      <c r="BH33" s="606"/>
      <c r="BI33" s="606"/>
      <c r="BJ33" s="606"/>
      <c r="BK33" s="606"/>
      <c r="BL33" s="606"/>
      <c r="BM33" s="652">
        <v>93.8</v>
      </c>
      <c r="BN33" s="606"/>
      <c r="BO33" s="606"/>
      <c r="BP33" s="606"/>
      <c r="BQ33" s="669"/>
      <c r="BR33" s="682">
        <v>98.9</v>
      </c>
      <c r="BS33" s="606"/>
      <c r="BT33" s="606"/>
      <c r="BU33" s="606"/>
      <c r="BV33" s="606"/>
      <c r="BW33" s="606"/>
      <c r="BX33" s="652">
        <v>93.1</v>
      </c>
      <c r="BY33" s="606"/>
      <c r="BZ33" s="606"/>
      <c r="CA33" s="606"/>
      <c r="CB33" s="669"/>
      <c r="CD33" s="618" t="s">
        <v>308</v>
      </c>
      <c r="CE33" s="619"/>
      <c r="CF33" s="619"/>
      <c r="CG33" s="619"/>
      <c r="CH33" s="619"/>
      <c r="CI33" s="619"/>
      <c r="CJ33" s="619"/>
      <c r="CK33" s="619"/>
      <c r="CL33" s="619"/>
      <c r="CM33" s="619"/>
      <c r="CN33" s="619"/>
      <c r="CO33" s="619"/>
      <c r="CP33" s="619"/>
      <c r="CQ33" s="620"/>
      <c r="CR33" s="621">
        <v>8800412</v>
      </c>
      <c r="CS33" s="634"/>
      <c r="CT33" s="634"/>
      <c r="CU33" s="634"/>
      <c r="CV33" s="634"/>
      <c r="CW33" s="634"/>
      <c r="CX33" s="634"/>
      <c r="CY33" s="635"/>
      <c r="CZ33" s="624">
        <v>35.700000000000003</v>
      </c>
      <c r="DA33" s="636"/>
      <c r="DB33" s="636"/>
      <c r="DC33" s="637"/>
      <c r="DD33" s="627">
        <v>5797879</v>
      </c>
      <c r="DE33" s="634"/>
      <c r="DF33" s="634"/>
      <c r="DG33" s="634"/>
      <c r="DH33" s="634"/>
      <c r="DI33" s="634"/>
      <c r="DJ33" s="634"/>
      <c r="DK33" s="635"/>
      <c r="DL33" s="627">
        <v>4075866</v>
      </c>
      <c r="DM33" s="634"/>
      <c r="DN33" s="634"/>
      <c r="DO33" s="634"/>
      <c r="DP33" s="634"/>
      <c r="DQ33" s="634"/>
      <c r="DR33" s="634"/>
      <c r="DS33" s="634"/>
      <c r="DT33" s="634"/>
      <c r="DU33" s="634"/>
      <c r="DV33" s="635"/>
      <c r="DW33" s="624">
        <v>42</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389876</v>
      </c>
      <c r="S34" s="622"/>
      <c r="T34" s="622"/>
      <c r="U34" s="622"/>
      <c r="V34" s="622"/>
      <c r="W34" s="622"/>
      <c r="X34" s="622"/>
      <c r="Y34" s="623"/>
      <c r="Z34" s="659">
        <v>1.5</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2707729</v>
      </c>
      <c r="CS34" s="622"/>
      <c r="CT34" s="622"/>
      <c r="CU34" s="622"/>
      <c r="CV34" s="622"/>
      <c r="CW34" s="622"/>
      <c r="CX34" s="622"/>
      <c r="CY34" s="623"/>
      <c r="CZ34" s="624">
        <v>11</v>
      </c>
      <c r="DA34" s="636"/>
      <c r="DB34" s="636"/>
      <c r="DC34" s="637"/>
      <c r="DD34" s="627">
        <v>1747867</v>
      </c>
      <c r="DE34" s="622"/>
      <c r="DF34" s="622"/>
      <c r="DG34" s="622"/>
      <c r="DH34" s="622"/>
      <c r="DI34" s="622"/>
      <c r="DJ34" s="622"/>
      <c r="DK34" s="623"/>
      <c r="DL34" s="627">
        <v>1237445</v>
      </c>
      <c r="DM34" s="622"/>
      <c r="DN34" s="622"/>
      <c r="DO34" s="622"/>
      <c r="DP34" s="622"/>
      <c r="DQ34" s="622"/>
      <c r="DR34" s="622"/>
      <c r="DS34" s="622"/>
      <c r="DT34" s="622"/>
      <c r="DU34" s="622"/>
      <c r="DV34" s="623"/>
      <c r="DW34" s="624">
        <v>12.7</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487734</v>
      </c>
      <c r="S35" s="622"/>
      <c r="T35" s="622"/>
      <c r="U35" s="622"/>
      <c r="V35" s="622"/>
      <c r="W35" s="622"/>
      <c r="X35" s="622"/>
      <c r="Y35" s="623"/>
      <c r="Z35" s="659">
        <v>1.9</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150864</v>
      </c>
      <c r="CS35" s="634"/>
      <c r="CT35" s="634"/>
      <c r="CU35" s="634"/>
      <c r="CV35" s="634"/>
      <c r="CW35" s="634"/>
      <c r="CX35" s="634"/>
      <c r="CY35" s="635"/>
      <c r="CZ35" s="624">
        <v>0.6</v>
      </c>
      <c r="DA35" s="636"/>
      <c r="DB35" s="636"/>
      <c r="DC35" s="637"/>
      <c r="DD35" s="627">
        <v>116508</v>
      </c>
      <c r="DE35" s="634"/>
      <c r="DF35" s="634"/>
      <c r="DG35" s="634"/>
      <c r="DH35" s="634"/>
      <c r="DI35" s="634"/>
      <c r="DJ35" s="634"/>
      <c r="DK35" s="635"/>
      <c r="DL35" s="627">
        <v>116508</v>
      </c>
      <c r="DM35" s="634"/>
      <c r="DN35" s="634"/>
      <c r="DO35" s="634"/>
      <c r="DP35" s="634"/>
      <c r="DQ35" s="634"/>
      <c r="DR35" s="634"/>
      <c r="DS35" s="634"/>
      <c r="DT35" s="634"/>
      <c r="DU35" s="634"/>
      <c r="DV35" s="635"/>
      <c r="DW35" s="624">
        <v>1.2</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1369244</v>
      </c>
      <c r="S36" s="622"/>
      <c r="T36" s="622"/>
      <c r="U36" s="622"/>
      <c r="V36" s="622"/>
      <c r="W36" s="622"/>
      <c r="X36" s="622"/>
      <c r="Y36" s="623"/>
      <c r="Z36" s="659">
        <v>5.3</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1931957</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312726</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2102063</v>
      </c>
      <c r="CS36" s="622"/>
      <c r="CT36" s="622"/>
      <c r="CU36" s="622"/>
      <c r="CV36" s="622"/>
      <c r="CW36" s="622"/>
      <c r="CX36" s="622"/>
      <c r="CY36" s="623"/>
      <c r="CZ36" s="624">
        <v>8.5</v>
      </c>
      <c r="DA36" s="636"/>
      <c r="DB36" s="636"/>
      <c r="DC36" s="637"/>
      <c r="DD36" s="627">
        <v>1825730</v>
      </c>
      <c r="DE36" s="622"/>
      <c r="DF36" s="622"/>
      <c r="DG36" s="622"/>
      <c r="DH36" s="622"/>
      <c r="DI36" s="622"/>
      <c r="DJ36" s="622"/>
      <c r="DK36" s="623"/>
      <c r="DL36" s="627">
        <v>1392606</v>
      </c>
      <c r="DM36" s="622"/>
      <c r="DN36" s="622"/>
      <c r="DO36" s="622"/>
      <c r="DP36" s="622"/>
      <c r="DQ36" s="622"/>
      <c r="DR36" s="622"/>
      <c r="DS36" s="622"/>
      <c r="DT36" s="622"/>
      <c r="DU36" s="622"/>
      <c r="DV36" s="623"/>
      <c r="DW36" s="624">
        <v>14.3</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1370545</v>
      </c>
      <c r="S37" s="622"/>
      <c r="T37" s="622"/>
      <c r="U37" s="622"/>
      <c r="V37" s="622"/>
      <c r="W37" s="622"/>
      <c r="X37" s="622"/>
      <c r="Y37" s="623"/>
      <c r="Z37" s="659">
        <v>5.3</v>
      </c>
      <c r="AA37" s="659"/>
      <c r="AB37" s="659"/>
      <c r="AC37" s="659"/>
      <c r="AD37" s="660">
        <v>3252</v>
      </c>
      <c r="AE37" s="660"/>
      <c r="AF37" s="660"/>
      <c r="AG37" s="660"/>
      <c r="AH37" s="660"/>
      <c r="AI37" s="660"/>
      <c r="AJ37" s="660"/>
      <c r="AK37" s="660"/>
      <c r="AL37" s="624">
        <v>0</v>
      </c>
      <c r="AM37" s="625"/>
      <c r="AN37" s="625"/>
      <c r="AO37" s="661"/>
      <c r="AQ37" s="654" t="s">
        <v>320</v>
      </c>
      <c r="AR37" s="655"/>
      <c r="AS37" s="655"/>
      <c r="AT37" s="655"/>
      <c r="AU37" s="655"/>
      <c r="AV37" s="655"/>
      <c r="AW37" s="655"/>
      <c r="AX37" s="655"/>
      <c r="AY37" s="656"/>
      <c r="AZ37" s="621">
        <v>194915</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312726</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1009511</v>
      </c>
      <c r="CS37" s="634"/>
      <c r="CT37" s="634"/>
      <c r="CU37" s="634"/>
      <c r="CV37" s="634"/>
      <c r="CW37" s="634"/>
      <c r="CX37" s="634"/>
      <c r="CY37" s="635"/>
      <c r="CZ37" s="624">
        <v>4.0999999999999996</v>
      </c>
      <c r="DA37" s="636"/>
      <c r="DB37" s="636"/>
      <c r="DC37" s="637"/>
      <c r="DD37" s="627">
        <v>1009396</v>
      </c>
      <c r="DE37" s="634"/>
      <c r="DF37" s="634"/>
      <c r="DG37" s="634"/>
      <c r="DH37" s="634"/>
      <c r="DI37" s="634"/>
      <c r="DJ37" s="634"/>
      <c r="DK37" s="635"/>
      <c r="DL37" s="627">
        <v>1002298</v>
      </c>
      <c r="DM37" s="634"/>
      <c r="DN37" s="634"/>
      <c r="DO37" s="634"/>
      <c r="DP37" s="634"/>
      <c r="DQ37" s="634"/>
      <c r="DR37" s="634"/>
      <c r="DS37" s="634"/>
      <c r="DT37" s="634"/>
      <c r="DU37" s="634"/>
      <c r="DV37" s="635"/>
      <c r="DW37" s="624">
        <v>10.3</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2901200</v>
      </c>
      <c r="S38" s="622"/>
      <c r="T38" s="622"/>
      <c r="U38" s="622"/>
      <c r="V38" s="622"/>
      <c r="W38" s="622"/>
      <c r="X38" s="622"/>
      <c r="Y38" s="623"/>
      <c r="Z38" s="659">
        <v>11.3</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v>7381</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4118</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1729661</v>
      </c>
      <c r="CS38" s="622"/>
      <c r="CT38" s="622"/>
      <c r="CU38" s="622"/>
      <c r="CV38" s="622"/>
      <c r="CW38" s="622"/>
      <c r="CX38" s="622"/>
      <c r="CY38" s="623"/>
      <c r="CZ38" s="624">
        <v>7</v>
      </c>
      <c r="DA38" s="636"/>
      <c r="DB38" s="636"/>
      <c r="DC38" s="637"/>
      <c r="DD38" s="627">
        <v>1387335</v>
      </c>
      <c r="DE38" s="622"/>
      <c r="DF38" s="622"/>
      <c r="DG38" s="622"/>
      <c r="DH38" s="622"/>
      <c r="DI38" s="622"/>
      <c r="DJ38" s="622"/>
      <c r="DK38" s="623"/>
      <c r="DL38" s="627">
        <v>1329307</v>
      </c>
      <c r="DM38" s="622"/>
      <c r="DN38" s="622"/>
      <c r="DO38" s="622"/>
      <c r="DP38" s="622"/>
      <c r="DQ38" s="622"/>
      <c r="DR38" s="622"/>
      <c r="DS38" s="622"/>
      <c r="DT38" s="622"/>
      <c r="DU38" s="622"/>
      <c r="DV38" s="623"/>
      <c r="DW38" s="624">
        <v>13.7</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5874</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1104551</v>
      </c>
      <c r="CS39" s="634"/>
      <c r="CT39" s="634"/>
      <c r="CU39" s="634"/>
      <c r="CV39" s="634"/>
      <c r="CW39" s="634"/>
      <c r="CX39" s="634"/>
      <c r="CY39" s="635"/>
      <c r="CZ39" s="624">
        <v>4.5</v>
      </c>
      <c r="DA39" s="636"/>
      <c r="DB39" s="636"/>
      <c r="DC39" s="637"/>
      <c r="DD39" s="627">
        <v>714895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v>28900</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94</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1005544</v>
      </c>
      <c r="CS40" s="622"/>
      <c r="CT40" s="622"/>
      <c r="CU40" s="622"/>
      <c r="CV40" s="622"/>
      <c r="CW40" s="622"/>
      <c r="CX40" s="622"/>
      <c r="CY40" s="623"/>
      <c r="CZ40" s="624">
        <v>4.0999999999999996</v>
      </c>
      <c r="DA40" s="636"/>
      <c r="DB40" s="636"/>
      <c r="DC40" s="637"/>
      <c r="DD40" s="627">
        <v>5544</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25784973</v>
      </c>
      <c r="S41" s="646"/>
      <c r="T41" s="646"/>
      <c r="U41" s="646"/>
      <c r="V41" s="646"/>
      <c r="W41" s="646"/>
      <c r="X41" s="646"/>
      <c r="Y41" s="649"/>
      <c r="Z41" s="650">
        <v>100</v>
      </c>
      <c r="AA41" s="650"/>
      <c r="AB41" s="650"/>
      <c r="AC41" s="650"/>
      <c r="AD41" s="651">
        <v>9686036</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361315</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1</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1368346</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469</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5201477</v>
      </c>
      <c r="CS42" s="634"/>
      <c r="CT42" s="634"/>
      <c r="CU42" s="634"/>
      <c r="CV42" s="634"/>
      <c r="CW42" s="634"/>
      <c r="CX42" s="634"/>
      <c r="CY42" s="635"/>
      <c r="CZ42" s="624">
        <v>21.1</v>
      </c>
      <c r="DA42" s="636"/>
      <c r="DB42" s="636"/>
      <c r="DC42" s="637"/>
      <c r="DD42" s="627">
        <v>546802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217799</v>
      </c>
      <c r="CS43" s="634"/>
      <c r="CT43" s="634"/>
      <c r="CU43" s="634"/>
      <c r="CV43" s="634"/>
      <c r="CW43" s="634"/>
      <c r="CX43" s="634"/>
      <c r="CY43" s="635"/>
      <c r="CZ43" s="624">
        <v>0.9</v>
      </c>
      <c r="DA43" s="636"/>
      <c r="DB43" s="636"/>
      <c r="DC43" s="637"/>
      <c r="DD43" s="627">
        <v>217799</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4645213</v>
      </c>
      <c r="CS44" s="622"/>
      <c r="CT44" s="622"/>
      <c r="CU44" s="622"/>
      <c r="CV44" s="622"/>
      <c r="CW44" s="622"/>
      <c r="CX44" s="622"/>
      <c r="CY44" s="623"/>
      <c r="CZ44" s="624">
        <v>18.8</v>
      </c>
      <c r="DA44" s="625"/>
      <c r="DB44" s="625"/>
      <c r="DC44" s="626"/>
      <c r="DD44" s="627">
        <v>442354</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v>3581070</v>
      </c>
      <c r="CS45" s="634"/>
      <c r="CT45" s="634"/>
      <c r="CU45" s="634"/>
      <c r="CV45" s="634"/>
      <c r="CW45" s="634"/>
      <c r="CX45" s="634"/>
      <c r="CY45" s="635"/>
      <c r="CZ45" s="624">
        <v>14.5</v>
      </c>
      <c r="DA45" s="636"/>
      <c r="DB45" s="636"/>
      <c r="DC45" s="637"/>
      <c r="DD45" s="627">
        <v>83254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982579</v>
      </c>
      <c r="CS46" s="622"/>
      <c r="CT46" s="622"/>
      <c r="CU46" s="622"/>
      <c r="CV46" s="622"/>
      <c r="CW46" s="622"/>
      <c r="CX46" s="622"/>
      <c r="CY46" s="623"/>
      <c r="CZ46" s="624">
        <v>4</v>
      </c>
      <c r="DA46" s="625"/>
      <c r="DB46" s="625"/>
      <c r="DC46" s="626"/>
      <c r="DD46" s="627">
        <v>344536</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v>556264</v>
      </c>
      <c r="CS47" s="634"/>
      <c r="CT47" s="634"/>
      <c r="CU47" s="634"/>
      <c r="CV47" s="634"/>
      <c r="CW47" s="634"/>
      <c r="CX47" s="634"/>
      <c r="CY47" s="635"/>
      <c r="CZ47" s="624">
        <v>2.2999999999999998</v>
      </c>
      <c r="DA47" s="636"/>
      <c r="DB47" s="636"/>
      <c r="DC47" s="637"/>
      <c r="DD47" s="627">
        <v>104448</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24676336</v>
      </c>
      <c r="CS49" s="606"/>
      <c r="CT49" s="606"/>
      <c r="CU49" s="606"/>
      <c r="CV49" s="606"/>
      <c r="CW49" s="606"/>
      <c r="CX49" s="606"/>
      <c r="CY49" s="607"/>
      <c r="CZ49" s="608">
        <v>100</v>
      </c>
      <c r="DA49" s="609"/>
      <c r="DB49" s="609"/>
      <c r="DC49" s="610"/>
      <c r="DD49" s="611">
        <v>12435141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YOaBHIthmQZeJTc+sbs7YOVuNDZxNzSHPfVBpsx/Le7hXGs1qmNRp316fxZFR7HaktEFMEnolUXOb29HBSEmlQ==" saltValue="rwyK9QuJuKeEhqvGArAB2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4"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25785</v>
      </c>
      <c r="R7" s="1103"/>
      <c r="S7" s="1103"/>
      <c r="T7" s="1103"/>
      <c r="U7" s="1103"/>
      <c r="V7" s="1103">
        <v>24676</v>
      </c>
      <c r="W7" s="1103"/>
      <c r="X7" s="1103"/>
      <c r="Y7" s="1103"/>
      <c r="Z7" s="1103"/>
      <c r="AA7" s="1103">
        <v>1109</v>
      </c>
      <c r="AB7" s="1103"/>
      <c r="AC7" s="1103"/>
      <c r="AD7" s="1103"/>
      <c r="AE7" s="1104"/>
      <c r="AF7" s="1105">
        <v>777</v>
      </c>
      <c r="AG7" s="1106"/>
      <c r="AH7" s="1106"/>
      <c r="AI7" s="1106"/>
      <c r="AJ7" s="1107"/>
      <c r="AK7" s="1108">
        <v>457</v>
      </c>
      <c r="AL7" s="1109"/>
      <c r="AM7" s="1109"/>
      <c r="AN7" s="1109"/>
      <c r="AO7" s="1109"/>
      <c r="AP7" s="1109">
        <v>25400</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558</v>
      </c>
      <c r="BT7" s="1100"/>
      <c r="BU7" s="1100"/>
      <c r="BV7" s="1100"/>
      <c r="BW7" s="1100"/>
      <c r="BX7" s="1100"/>
      <c r="BY7" s="1100"/>
      <c r="BZ7" s="1100"/>
      <c r="CA7" s="1100"/>
      <c r="CB7" s="1100"/>
      <c r="CC7" s="1100"/>
      <c r="CD7" s="1100"/>
      <c r="CE7" s="1100"/>
      <c r="CF7" s="1100"/>
      <c r="CG7" s="1112"/>
      <c r="CH7" s="1096">
        <v>-31</v>
      </c>
      <c r="CI7" s="1097"/>
      <c r="CJ7" s="1097"/>
      <c r="CK7" s="1097"/>
      <c r="CL7" s="1098"/>
      <c r="CM7" s="1096">
        <v>110</v>
      </c>
      <c r="CN7" s="1097"/>
      <c r="CO7" s="1097"/>
      <c r="CP7" s="1097"/>
      <c r="CQ7" s="1098"/>
      <c r="CR7" s="1096">
        <v>21</v>
      </c>
      <c r="CS7" s="1097"/>
      <c r="CT7" s="1097"/>
      <c r="CU7" s="1097"/>
      <c r="CV7" s="1098"/>
      <c r="CW7" s="1096">
        <v>110</v>
      </c>
      <c r="CX7" s="1097"/>
      <c r="CY7" s="1097"/>
      <c r="CZ7" s="1097"/>
      <c r="DA7" s="1098"/>
      <c r="DB7" s="1096">
        <v>1000</v>
      </c>
      <c r="DC7" s="1097"/>
      <c r="DD7" s="1097"/>
      <c r="DE7" s="1097"/>
      <c r="DF7" s="1098"/>
      <c r="DG7" s="1096" t="s">
        <v>492</v>
      </c>
      <c r="DH7" s="1097"/>
      <c r="DI7" s="1097"/>
      <c r="DJ7" s="1097"/>
      <c r="DK7" s="1098"/>
      <c r="DL7" s="1096" t="s">
        <v>492</v>
      </c>
      <c r="DM7" s="1097"/>
      <c r="DN7" s="1097"/>
      <c r="DO7" s="1097"/>
      <c r="DP7" s="1098"/>
      <c r="DQ7" s="1096" t="s">
        <v>492</v>
      </c>
      <c r="DR7" s="1097"/>
      <c r="DS7" s="1097"/>
      <c r="DT7" s="1097"/>
      <c r="DU7" s="1098"/>
      <c r="DV7" s="1099"/>
      <c r="DW7" s="1100"/>
      <c r="DX7" s="1100"/>
      <c r="DY7" s="1100"/>
      <c r="DZ7" s="1101"/>
      <c r="EA7" s="222"/>
    </row>
    <row r="8" spans="1:131" s="223" customFormat="1" ht="26.25" customHeight="1" x14ac:dyDescent="0.15">
      <c r="A8" s="226">
        <v>2</v>
      </c>
      <c r="B8" s="1030" t="s">
        <v>376</v>
      </c>
      <c r="C8" s="1031"/>
      <c r="D8" s="1031"/>
      <c r="E8" s="1031"/>
      <c r="F8" s="1031"/>
      <c r="G8" s="1031"/>
      <c r="H8" s="1031"/>
      <c r="I8" s="1031"/>
      <c r="J8" s="1031"/>
      <c r="K8" s="1031"/>
      <c r="L8" s="1031"/>
      <c r="M8" s="1031"/>
      <c r="N8" s="1031"/>
      <c r="O8" s="1031"/>
      <c r="P8" s="1032"/>
      <c r="Q8" s="1038">
        <v>1</v>
      </c>
      <c r="R8" s="1039"/>
      <c r="S8" s="1039"/>
      <c r="T8" s="1039"/>
      <c r="U8" s="1039"/>
      <c r="V8" s="1039">
        <v>1</v>
      </c>
      <c r="W8" s="1039"/>
      <c r="X8" s="1039"/>
      <c r="Y8" s="1039"/>
      <c r="Z8" s="1039"/>
      <c r="AA8" s="1039">
        <v>0</v>
      </c>
      <c r="AB8" s="1039"/>
      <c r="AC8" s="1039"/>
      <c r="AD8" s="1039"/>
      <c r="AE8" s="1040"/>
      <c r="AF8" s="1035" t="s">
        <v>122</v>
      </c>
      <c r="AG8" s="1036"/>
      <c r="AH8" s="1036"/>
      <c r="AI8" s="1036"/>
      <c r="AJ8" s="1037"/>
      <c r="AK8" s="1080" t="s">
        <v>492</v>
      </c>
      <c r="AL8" s="1081"/>
      <c r="AM8" s="1081"/>
      <c r="AN8" s="1081"/>
      <c r="AO8" s="1081"/>
      <c r="AP8" s="1081" t="s">
        <v>492</v>
      </c>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t="s">
        <v>559</v>
      </c>
      <c r="BT8" s="993"/>
      <c r="BU8" s="993"/>
      <c r="BV8" s="993"/>
      <c r="BW8" s="993"/>
      <c r="BX8" s="993"/>
      <c r="BY8" s="993"/>
      <c r="BZ8" s="993"/>
      <c r="CA8" s="993"/>
      <c r="CB8" s="993"/>
      <c r="CC8" s="993"/>
      <c r="CD8" s="993"/>
      <c r="CE8" s="993"/>
      <c r="CF8" s="993"/>
      <c r="CG8" s="1014"/>
      <c r="CH8" s="989">
        <v>-8</v>
      </c>
      <c r="CI8" s="990"/>
      <c r="CJ8" s="990"/>
      <c r="CK8" s="990"/>
      <c r="CL8" s="991"/>
      <c r="CM8" s="989">
        <v>-13</v>
      </c>
      <c r="CN8" s="990"/>
      <c r="CO8" s="990"/>
      <c r="CP8" s="990"/>
      <c r="CQ8" s="991"/>
      <c r="CR8" s="989">
        <v>11</v>
      </c>
      <c r="CS8" s="990"/>
      <c r="CT8" s="990"/>
      <c r="CU8" s="990"/>
      <c r="CV8" s="991"/>
      <c r="CW8" s="989" t="s">
        <v>492</v>
      </c>
      <c r="CX8" s="990"/>
      <c r="CY8" s="990"/>
      <c r="CZ8" s="990"/>
      <c r="DA8" s="991"/>
      <c r="DB8" s="989">
        <v>86</v>
      </c>
      <c r="DC8" s="990"/>
      <c r="DD8" s="990"/>
      <c r="DE8" s="990"/>
      <c r="DF8" s="991"/>
      <c r="DG8" s="989" t="s">
        <v>492</v>
      </c>
      <c r="DH8" s="990"/>
      <c r="DI8" s="990"/>
      <c r="DJ8" s="990"/>
      <c r="DK8" s="991"/>
      <c r="DL8" s="989" t="s">
        <v>492</v>
      </c>
      <c r="DM8" s="990"/>
      <c r="DN8" s="990"/>
      <c r="DO8" s="990"/>
      <c r="DP8" s="991"/>
      <c r="DQ8" s="989" t="s">
        <v>492</v>
      </c>
      <c r="DR8" s="990"/>
      <c r="DS8" s="990"/>
      <c r="DT8" s="990"/>
      <c r="DU8" s="991"/>
      <c r="DV8" s="992"/>
      <c r="DW8" s="993"/>
      <c r="DX8" s="993"/>
      <c r="DY8" s="993"/>
      <c r="DZ8" s="994"/>
      <c r="EA8" s="222"/>
    </row>
    <row r="9" spans="1:131" s="223" customFormat="1" ht="26.25" customHeight="1" x14ac:dyDescent="0.15">
      <c r="A9" s="226">
        <v>3</v>
      </c>
      <c r="B9" s="1030" t="s">
        <v>377</v>
      </c>
      <c r="C9" s="1031"/>
      <c r="D9" s="1031"/>
      <c r="E9" s="1031"/>
      <c r="F9" s="1031"/>
      <c r="G9" s="1031"/>
      <c r="H9" s="1031"/>
      <c r="I9" s="1031"/>
      <c r="J9" s="1031"/>
      <c r="K9" s="1031"/>
      <c r="L9" s="1031"/>
      <c r="M9" s="1031"/>
      <c r="N9" s="1031"/>
      <c r="O9" s="1031"/>
      <c r="P9" s="1032"/>
      <c r="Q9" s="1038">
        <v>1</v>
      </c>
      <c r="R9" s="1039"/>
      <c r="S9" s="1039"/>
      <c r="T9" s="1039"/>
      <c r="U9" s="1039"/>
      <c r="V9" s="1039">
        <v>1</v>
      </c>
      <c r="W9" s="1039"/>
      <c r="X9" s="1039"/>
      <c r="Y9" s="1039"/>
      <c r="Z9" s="1039"/>
      <c r="AA9" s="1039">
        <v>0</v>
      </c>
      <c r="AB9" s="1039"/>
      <c r="AC9" s="1039"/>
      <c r="AD9" s="1039"/>
      <c r="AE9" s="1040"/>
      <c r="AF9" s="1035" t="s">
        <v>492</v>
      </c>
      <c r="AG9" s="1036"/>
      <c r="AH9" s="1036"/>
      <c r="AI9" s="1036"/>
      <c r="AJ9" s="1037"/>
      <c r="AK9" s="1080" t="s">
        <v>492</v>
      </c>
      <c r="AL9" s="1081"/>
      <c r="AM9" s="1081"/>
      <c r="AN9" s="1081"/>
      <c r="AO9" s="1081"/>
      <c r="AP9" s="1081">
        <v>95</v>
      </c>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t="s">
        <v>560</v>
      </c>
      <c r="BT9" s="993"/>
      <c r="BU9" s="993"/>
      <c r="BV9" s="993"/>
      <c r="BW9" s="993"/>
      <c r="BX9" s="993"/>
      <c r="BY9" s="993"/>
      <c r="BZ9" s="993"/>
      <c r="CA9" s="993"/>
      <c r="CB9" s="993"/>
      <c r="CC9" s="993"/>
      <c r="CD9" s="993"/>
      <c r="CE9" s="993"/>
      <c r="CF9" s="993"/>
      <c r="CG9" s="1014"/>
      <c r="CH9" s="989">
        <v>-3</v>
      </c>
      <c r="CI9" s="990"/>
      <c r="CJ9" s="990"/>
      <c r="CK9" s="990"/>
      <c r="CL9" s="991"/>
      <c r="CM9" s="989">
        <v>-26</v>
      </c>
      <c r="CN9" s="990"/>
      <c r="CO9" s="990"/>
      <c r="CP9" s="990"/>
      <c r="CQ9" s="991"/>
      <c r="CR9" s="989">
        <v>11</v>
      </c>
      <c r="CS9" s="990"/>
      <c r="CT9" s="990"/>
      <c r="CU9" s="990"/>
      <c r="CV9" s="991"/>
      <c r="CW9" s="989" t="s">
        <v>492</v>
      </c>
      <c r="CX9" s="990"/>
      <c r="CY9" s="990"/>
      <c r="CZ9" s="990"/>
      <c r="DA9" s="991"/>
      <c r="DB9" s="989" t="s">
        <v>492</v>
      </c>
      <c r="DC9" s="990"/>
      <c r="DD9" s="990"/>
      <c r="DE9" s="990"/>
      <c r="DF9" s="991"/>
      <c r="DG9" s="989" t="s">
        <v>492</v>
      </c>
      <c r="DH9" s="990"/>
      <c r="DI9" s="990"/>
      <c r="DJ9" s="990"/>
      <c r="DK9" s="991"/>
      <c r="DL9" s="989" t="s">
        <v>492</v>
      </c>
      <c r="DM9" s="990"/>
      <c r="DN9" s="990"/>
      <c r="DO9" s="990"/>
      <c r="DP9" s="991"/>
      <c r="DQ9" s="989" t="s">
        <v>492</v>
      </c>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378</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379</v>
      </c>
      <c r="B23" s="937" t="s">
        <v>380</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777</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381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383</v>
      </c>
      <c r="R26" s="1002"/>
      <c r="S26" s="1002"/>
      <c r="T26" s="1002"/>
      <c r="U26" s="1003"/>
      <c r="V26" s="1001" t="s">
        <v>384</v>
      </c>
      <c r="W26" s="1002"/>
      <c r="X26" s="1002"/>
      <c r="Y26" s="1002"/>
      <c r="Z26" s="1003"/>
      <c r="AA26" s="1001" t="s">
        <v>385</v>
      </c>
      <c r="AB26" s="1002"/>
      <c r="AC26" s="1002"/>
      <c r="AD26" s="1002"/>
      <c r="AE26" s="1002"/>
      <c r="AF26" s="1055" t="s">
        <v>386</v>
      </c>
      <c r="AG26" s="1008"/>
      <c r="AH26" s="1008"/>
      <c r="AI26" s="1008"/>
      <c r="AJ26" s="1056"/>
      <c r="AK26" s="1002" t="s">
        <v>387</v>
      </c>
      <c r="AL26" s="1002"/>
      <c r="AM26" s="1002"/>
      <c r="AN26" s="1002"/>
      <c r="AO26" s="1003"/>
      <c r="AP26" s="1001" t="s">
        <v>388</v>
      </c>
      <c r="AQ26" s="1002"/>
      <c r="AR26" s="1002"/>
      <c r="AS26" s="1002"/>
      <c r="AT26" s="1003"/>
      <c r="AU26" s="1001" t="s">
        <v>389</v>
      </c>
      <c r="AV26" s="1002"/>
      <c r="AW26" s="1002"/>
      <c r="AX26" s="1002"/>
      <c r="AY26" s="1003"/>
      <c r="AZ26" s="1001" t="s">
        <v>390</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391</v>
      </c>
      <c r="C28" s="1048"/>
      <c r="D28" s="1048"/>
      <c r="E28" s="1048"/>
      <c r="F28" s="1048"/>
      <c r="G28" s="1048"/>
      <c r="H28" s="1048"/>
      <c r="I28" s="1048"/>
      <c r="J28" s="1048"/>
      <c r="K28" s="1048"/>
      <c r="L28" s="1048"/>
      <c r="M28" s="1048"/>
      <c r="N28" s="1048"/>
      <c r="O28" s="1048"/>
      <c r="P28" s="1049"/>
      <c r="Q28" s="1050">
        <v>4148</v>
      </c>
      <c r="R28" s="1051"/>
      <c r="S28" s="1051"/>
      <c r="T28" s="1051"/>
      <c r="U28" s="1051"/>
      <c r="V28" s="1051">
        <v>3835</v>
      </c>
      <c r="W28" s="1051"/>
      <c r="X28" s="1051"/>
      <c r="Y28" s="1051"/>
      <c r="Z28" s="1051"/>
      <c r="AA28" s="1051">
        <v>313</v>
      </c>
      <c r="AB28" s="1051"/>
      <c r="AC28" s="1051"/>
      <c r="AD28" s="1051"/>
      <c r="AE28" s="1052"/>
      <c r="AF28" s="1053">
        <v>313</v>
      </c>
      <c r="AG28" s="1051"/>
      <c r="AH28" s="1051"/>
      <c r="AI28" s="1051"/>
      <c r="AJ28" s="1054"/>
      <c r="AK28" s="1042">
        <v>361</v>
      </c>
      <c r="AL28" s="1043"/>
      <c r="AM28" s="1043"/>
      <c r="AN28" s="1043"/>
      <c r="AO28" s="1043"/>
      <c r="AP28" s="1043" t="s">
        <v>492</v>
      </c>
      <c r="AQ28" s="1043"/>
      <c r="AR28" s="1043"/>
      <c r="AS28" s="1043"/>
      <c r="AT28" s="1043"/>
      <c r="AU28" s="1043" t="s">
        <v>492</v>
      </c>
      <c r="AV28" s="1043"/>
      <c r="AW28" s="1043"/>
      <c r="AX28" s="1043"/>
      <c r="AY28" s="1043"/>
      <c r="AZ28" s="1044" t="s">
        <v>492</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392</v>
      </c>
      <c r="C29" s="1031"/>
      <c r="D29" s="1031"/>
      <c r="E29" s="1031"/>
      <c r="F29" s="1031"/>
      <c r="G29" s="1031"/>
      <c r="H29" s="1031"/>
      <c r="I29" s="1031"/>
      <c r="J29" s="1031"/>
      <c r="K29" s="1031"/>
      <c r="L29" s="1031"/>
      <c r="M29" s="1031"/>
      <c r="N29" s="1031"/>
      <c r="O29" s="1031"/>
      <c r="P29" s="1032"/>
      <c r="Q29" s="1038">
        <v>4411</v>
      </c>
      <c r="R29" s="1039"/>
      <c r="S29" s="1039"/>
      <c r="T29" s="1039"/>
      <c r="U29" s="1039"/>
      <c r="V29" s="1039">
        <v>4185</v>
      </c>
      <c r="W29" s="1039"/>
      <c r="X29" s="1039"/>
      <c r="Y29" s="1039"/>
      <c r="Z29" s="1039"/>
      <c r="AA29" s="1039">
        <v>226</v>
      </c>
      <c r="AB29" s="1039"/>
      <c r="AC29" s="1039"/>
      <c r="AD29" s="1039"/>
      <c r="AE29" s="1040"/>
      <c r="AF29" s="1035">
        <v>226</v>
      </c>
      <c r="AG29" s="1036"/>
      <c r="AH29" s="1036"/>
      <c r="AI29" s="1036"/>
      <c r="AJ29" s="1037"/>
      <c r="AK29" s="980">
        <v>649</v>
      </c>
      <c r="AL29" s="971"/>
      <c r="AM29" s="971"/>
      <c r="AN29" s="971"/>
      <c r="AO29" s="971"/>
      <c r="AP29" s="971" t="s">
        <v>492</v>
      </c>
      <c r="AQ29" s="971"/>
      <c r="AR29" s="971"/>
      <c r="AS29" s="971"/>
      <c r="AT29" s="971"/>
      <c r="AU29" s="971" t="s">
        <v>492</v>
      </c>
      <c r="AV29" s="971"/>
      <c r="AW29" s="971"/>
      <c r="AX29" s="971"/>
      <c r="AY29" s="971"/>
      <c r="AZ29" s="1041" t="s">
        <v>492</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393</v>
      </c>
      <c r="C30" s="1031"/>
      <c r="D30" s="1031"/>
      <c r="E30" s="1031"/>
      <c r="F30" s="1031"/>
      <c r="G30" s="1031"/>
      <c r="H30" s="1031"/>
      <c r="I30" s="1031"/>
      <c r="J30" s="1031"/>
      <c r="K30" s="1031"/>
      <c r="L30" s="1031"/>
      <c r="M30" s="1031"/>
      <c r="N30" s="1031"/>
      <c r="O30" s="1031"/>
      <c r="P30" s="1032"/>
      <c r="Q30" s="1038">
        <v>656</v>
      </c>
      <c r="R30" s="1039"/>
      <c r="S30" s="1039"/>
      <c r="T30" s="1039"/>
      <c r="U30" s="1039"/>
      <c r="V30" s="1039">
        <v>640</v>
      </c>
      <c r="W30" s="1039"/>
      <c r="X30" s="1039"/>
      <c r="Y30" s="1039"/>
      <c r="Z30" s="1039"/>
      <c r="AA30" s="1039">
        <v>16</v>
      </c>
      <c r="AB30" s="1039"/>
      <c r="AC30" s="1039"/>
      <c r="AD30" s="1039"/>
      <c r="AE30" s="1040"/>
      <c r="AF30" s="1035">
        <v>16</v>
      </c>
      <c r="AG30" s="1036"/>
      <c r="AH30" s="1036"/>
      <c r="AI30" s="1036"/>
      <c r="AJ30" s="1037"/>
      <c r="AK30" s="980">
        <v>713</v>
      </c>
      <c r="AL30" s="971"/>
      <c r="AM30" s="971"/>
      <c r="AN30" s="971"/>
      <c r="AO30" s="971"/>
      <c r="AP30" s="971" t="s">
        <v>492</v>
      </c>
      <c r="AQ30" s="971"/>
      <c r="AR30" s="971"/>
      <c r="AS30" s="971"/>
      <c r="AT30" s="971"/>
      <c r="AU30" s="971" t="s">
        <v>492</v>
      </c>
      <c r="AV30" s="971"/>
      <c r="AW30" s="971"/>
      <c r="AX30" s="971"/>
      <c r="AY30" s="971"/>
      <c r="AZ30" s="1041" t="s">
        <v>492</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394</v>
      </c>
      <c r="C31" s="1031"/>
      <c r="D31" s="1031"/>
      <c r="E31" s="1031"/>
      <c r="F31" s="1031"/>
      <c r="G31" s="1031"/>
      <c r="H31" s="1031"/>
      <c r="I31" s="1031"/>
      <c r="J31" s="1031"/>
      <c r="K31" s="1031"/>
      <c r="L31" s="1031"/>
      <c r="M31" s="1031"/>
      <c r="N31" s="1031"/>
      <c r="O31" s="1031"/>
      <c r="P31" s="1032"/>
      <c r="Q31" s="1038">
        <v>517</v>
      </c>
      <c r="R31" s="1039"/>
      <c r="S31" s="1039"/>
      <c r="T31" s="1039"/>
      <c r="U31" s="1039"/>
      <c r="V31" s="1039">
        <v>474</v>
      </c>
      <c r="W31" s="1039"/>
      <c r="X31" s="1039"/>
      <c r="Y31" s="1039"/>
      <c r="Z31" s="1039"/>
      <c r="AA31" s="1039">
        <v>43</v>
      </c>
      <c r="AB31" s="1039"/>
      <c r="AC31" s="1039"/>
      <c r="AD31" s="1039"/>
      <c r="AE31" s="1040"/>
      <c r="AF31" s="1035">
        <v>745</v>
      </c>
      <c r="AG31" s="1036"/>
      <c r="AH31" s="1036"/>
      <c r="AI31" s="1036"/>
      <c r="AJ31" s="1037"/>
      <c r="AK31" s="980">
        <v>5</v>
      </c>
      <c r="AL31" s="971"/>
      <c r="AM31" s="971"/>
      <c r="AN31" s="971"/>
      <c r="AO31" s="971"/>
      <c r="AP31" s="971">
        <v>833</v>
      </c>
      <c r="AQ31" s="971"/>
      <c r="AR31" s="971"/>
      <c r="AS31" s="971"/>
      <c r="AT31" s="971"/>
      <c r="AU31" s="971">
        <v>482</v>
      </c>
      <c r="AV31" s="971"/>
      <c r="AW31" s="971"/>
      <c r="AX31" s="971"/>
      <c r="AY31" s="971"/>
      <c r="AZ31" s="1041" t="s">
        <v>492</v>
      </c>
      <c r="BA31" s="1041"/>
      <c r="BB31" s="1041"/>
      <c r="BC31" s="1041"/>
      <c r="BD31" s="1041"/>
      <c r="BE31" s="972" t="s">
        <v>395</v>
      </c>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396</v>
      </c>
      <c r="C32" s="1031"/>
      <c r="D32" s="1031"/>
      <c r="E32" s="1031"/>
      <c r="F32" s="1031"/>
      <c r="G32" s="1031"/>
      <c r="H32" s="1031"/>
      <c r="I32" s="1031"/>
      <c r="J32" s="1031"/>
      <c r="K32" s="1031"/>
      <c r="L32" s="1031"/>
      <c r="M32" s="1031"/>
      <c r="N32" s="1031"/>
      <c r="O32" s="1031"/>
      <c r="P32" s="1032"/>
      <c r="Q32" s="1038">
        <v>1534</v>
      </c>
      <c r="R32" s="1039"/>
      <c r="S32" s="1039"/>
      <c r="T32" s="1039"/>
      <c r="U32" s="1039"/>
      <c r="V32" s="1039">
        <v>1316</v>
      </c>
      <c r="W32" s="1039"/>
      <c r="X32" s="1039"/>
      <c r="Y32" s="1039"/>
      <c r="Z32" s="1039"/>
      <c r="AA32" s="1039">
        <v>218</v>
      </c>
      <c r="AB32" s="1039"/>
      <c r="AC32" s="1039"/>
      <c r="AD32" s="1039"/>
      <c r="AE32" s="1040"/>
      <c r="AF32" s="1035">
        <v>581</v>
      </c>
      <c r="AG32" s="1036"/>
      <c r="AH32" s="1036"/>
      <c r="AI32" s="1036"/>
      <c r="AJ32" s="1037"/>
      <c r="AK32" s="980">
        <v>195</v>
      </c>
      <c r="AL32" s="971"/>
      <c r="AM32" s="971"/>
      <c r="AN32" s="971"/>
      <c r="AO32" s="971"/>
      <c r="AP32" s="971">
        <v>3289</v>
      </c>
      <c r="AQ32" s="971"/>
      <c r="AR32" s="971"/>
      <c r="AS32" s="971"/>
      <c r="AT32" s="971"/>
      <c r="AU32" s="971">
        <v>612</v>
      </c>
      <c r="AV32" s="971"/>
      <c r="AW32" s="971"/>
      <c r="AX32" s="971"/>
      <c r="AY32" s="971"/>
      <c r="AZ32" s="1041" t="s">
        <v>492</v>
      </c>
      <c r="BA32" s="1041"/>
      <c r="BB32" s="1041"/>
      <c r="BC32" s="1041"/>
      <c r="BD32" s="1041"/>
      <c r="BE32" s="972" t="s">
        <v>395</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t="s">
        <v>397</v>
      </c>
      <c r="C33" s="1031"/>
      <c r="D33" s="1031"/>
      <c r="E33" s="1031"/>
      <c r="F33" s="1031"/>
      <c r="G33" s="1031"/>
      <c r="H33" s="1031"/>
      <c r="I33" s="1031"/>
      <c r="J33" s="1031"/>
      <c r="K33" s="1031"/>
      <c r="L33" s="1031"/>
      <c r="M33" s="1031"/>
      <c r="N33" s="1031"/>
      <c r="O33" s="1031"/>
      <c r="P33" s="1032"/>
      <c r="Q33" s="1038">
        <v>79</v>
      </c>
      <c r="R33" s="1039"/>
      <c r="S33" s="1039"/>
      <c r="T33" s="1039"/>
      <c r="U33" s="1039"/>
      <c r="V33" s="1039">
        <v>38</v>
      </c>
      <c r="W33" s="1039"/>
      <c r="X33" s="1039"/>
      <c r="Y33" s="1039"/>
      <c r="Z33" s="1039"/>
      <c r="AA33" s="1039">
        <v>41</v>
      </c>
      <c r="AB33" s="1039"/>
      <c r="AC33" s="1039"/>
      <c r="AD33" s="1039"/>
      <c r="AE33" s="1040"/>
      <c r="AF33" s="1035" t="s">
        <v>122</v>
      </c>
      <c r="AG33" s="1036"/>
      <c r="AH33" s="1036"/>
      <c r="AI33" s="1036"/>
      <c r="AJ33" s="1037"/>
      <c r="AK33" s="980" t="s">
        <v>492</v>
      </c>
      <c r="AL33" s="971"/>
      <c r="AM33" s="971"/>
      <c r="AN33" s="971"/>
      <c r="AO33" s="971"/>
      <c r="AP33" s="971">
        <v>321</v>
      </c>
      <c r="AQ33" s="971"/>
      <c r="AR33" s="971"/>
      <c r="AS33" s="971"/>
      <c r="AT33" s="971"/>
      <c r="AU33" s="971">
        <v>321</v>
      </c>
      <c r="AV33" s="971"/>
      <c r="AW33" s="971"/>
      <c r="AX33" s="971"/>
      <c r="AY33" s="971"/>
      <c r="AZ33" s="1041" t="s">
        <v>492</v>
      </c>
      <c r="BA33" s="1041"/>
      <c r="BB33" s="1041"/>
      <c r="BC33" s="1041"/>
      <c r="BD33" s="1041"/>
      <c r="BE33" s="972" t="s">
        <v>398</v>
      </c>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399</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379</v>
      </c>
      <c r="B63" s="937" t="s">
        <v>400</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1881</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402</v>
      </c>
      <c r="B66" s="996"/>
      <c r="C66" s="996"/>
      <c r="D66" s="996"/>
      <c r="E66" s="996"/>
      <c r="F66" s="996"/>
      <c r="G66" s="996"/>
      <c r="H66" s="996"/>
      <c r="I66" s="996"/>
      <c r="J66" s="996"/>
      <c r="K66" s="996"/>
      <c r="L66" s="996"/>
      <c r="M66" s="996"/>
      <c r="N66" s="996"/>
      <c r="O66" s="996"/>
      <c r="P66" s="997"/>
      <c r="Q66" s="1001" t="s">
        <v>383</v>
      </c>
      <c r="R66" s="1002"/>
      <c r="S66" s="1002"/>
      <c r="T66" s="1002"/>
      <c r="U66" s="1003"/>
      <c r="V66" s="1001" t="s">
        <v>384</v>
      </c>
      <c r="W66" s="1002"/>
      <c r="X66" s="1002"/>
      <c r="Y66" s="1002"/>
      <c r="Z66" s="1003"/>
      <c r="AA66" s="1001" t="s">
        <v>385</v>
      </c>
      <c r="AB66" s="1002"/>
      <c r="AC66" s="1002"/>
      <c r="AD66" s="1002"/>
      <c r="AE66" s="1003"/>
      <c r="AF66" s="1007" t="s">
        <v>386</v>
      </c>
      <c r="AG66" s="1008"/>
      <c r="AH66" s="1008"/>
      <c r="AI66" s="1008"/>
      <c r="AJ66" s="1009"/>
      <c r="AK66" s="1001" t="s">
        <v>387</v>
      </c>
      <c r="AL66" s="996"/>
      <c r="AM66" s="996"/>
      <c r="AN66" s="996"/>
      <c r="AO66" s="997"/>
      <c r="AP66" s="1001" t="s">
        <v>388</v>
      </c>
      <c r="AQ66" s="1002"/>
      <c r="AR66" s="1002"/>
      <c r="AS66" s="1002"/>
      <c r="AT66" s="1003"/>
      <c r="AU66" s="1001" t="s">
        <v>403</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554</v>
      </c>
      <c r="C68" s="986"/>
      <c r="D68" s="986"/>
      <c r="E68" s="986"/>
      <c r="F68" s="986"/>
      <c r="G68" s="986"/>
      <c r="H68" s="986"/>
      <c r="I68" s="986"/>
      <c r="J68" s="986"/>
      <c r="K68" s="986"/>
      <c r="L68" s="986"/>
      <c r="M68" s="986"/>
      <c r="N68" s="986"/>
      <c r="O68" s="986"/>
      <c r="P68" s="987"/>
      <c r="Q68" s="988">
        <v>1416</v>
      </c>
      <c r="R68" s="982"/>
      <c r="S68" s="982"/>
      <c r="T68" s="982"/>
      <c r="U68" s="982"/>
      <c r="V68" s="982">
        <v>1409</v>
      </c>
      <c r="W68" s="982"/>
      <c r="X68" s="982"/>
      <c r="Y68" s="982"/>
      <c r="Z68" s="982"/>
      <c r="AA68" s="982">
        <v>7</v>
      </c>
      <c r="AB68" s="982"/>
      <c r="AC68" s="982"/>
      <c r="AD68" s="982"/>
      <c r="AE68" s="982"/>
      <c r="AF68" s="982">
        <v>7</v>
      </c>
      <c r="AG68" s="982"/>
      <c r="AH68" s="982"/>
      <c r="AI68" s="982"/>
      <c r="AJ68" s="982"/>
      <c r="AK68" s="982">
        <v>5</v>
      </c>
      <c r="AL68" s="982"/>
      <c r="AM68" s="982"/>
      <c r="AN68" s="982"/>
      <c r="AO68" s="982"/>
      <c r="AP68" s="982">
        <v>841</v>
      </c>
      <c r="AQ68" s="982"/>
      <c r="AR68" s="982"/>
      <c r="AS68" s="982"/>
      <c r="AT68" s="982"/>
      <c r="AU68" s="982">
        <v>485</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555</v>
      </c>
      <c r="C69" s="975"/>
      <c r="D69" s="975"/>
      <c r="E69" s="975"/>
      <c r="F69" s="975"/>
      <c r="G69" s="975"/>
      <c r="H69" s="975"/>
      <c r="I69" s="975"/>
      <c r="J69" s="975"/>
      <c r="K69" s="975"/>
      <c r="L69" s="975"/>
      <c r="M69" s="975"/>
      <c r="N69" s="975"/>
      <c r="O69" s="975"/>
      <c r="P69" s="976"/>
      <c r="Q69" s="977">
        <v>1799</v>
      </c>
      <c r="R69" s="971"/>
      <c r="S69" s="971"/>
      <c r="T69" s="971"/>
      <c r="U69" s="971"/>
      <c r="V69" s="971">
        <v>1532</v>
      </c>
      <c r="W69" s="971"/>
      <c r="X69" s="971"/>
      <c r="Y69" s="971"/>
      <c r="Z69" s="971"/>
      <c r="AA69" s="971">
        <v>267</v>
      </c>
      <c r="AB69" s="971"/>
      <c r="AC69" s="971"/>
      <c r="AD69" s="971"/>
      <c r="AE69" s="971"/>
      <c r="AF69" s="971">
        <v>267</v>
      </c>
      <c r="AG69" s="971"/>
      <c r="AH69" s="971"/>
      <c r="AI69" s="971"/>
      <c r="AJ69" s="971"/>
      <c r="AK69" s="971">
        <v>0</v>
      </c>
      <c r="AL69" s="971"/>
      <c r="AM69" s="971"/>
      <c r="AN69" s="971"/>
      <c r="AO69" s="971"/>
      <c r="AP69" s="971">
        <v>905</v>
      </c>
      <c r="AQ69" s="971"/>
      <c r="AR69" s="971"/>
      <c r="AS69" s="971"/>
      <c r="AT69" s="971"/>
      <c r="AU69" s="971">
        <v>467</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556</v>
      </c>
      <c r="C70" s="975"/>
      <c r="D70" s="975"/>
      <c r="E70" s="975"/>
      <c r="F70" s="975"/>
      <c r="G70" s="975"/>
      <c r="H70" s="975"/>
      <c r="I70" s="975"/>
      <c r="J70" s="975"/>
      <c r="K70" s="975"/>
      <c r="L70" s="975"/>
      <c r="M70" s="975"/>
      <c r="N70" s="975"/>
      <c r="O70" s="975"/>
      <c r="P70" s="976"/>
      <c r="Q70" s="977">
        <v>312</v>
      </c>
      <c r="R70" s="971"/>
      <c r="S70" s="971"/>
      <c r="T70" s="971"/>
      <c r="U70" s="971"/>
      <c r="V70" s="971">
        <v>290</v>
      </c>
      <c r="W70" s="971"/>
      <c r="X70" s="971"/>
      <c r="Y70" s="971"/>
      <c r="Z70" s="971"/>
      <c r="AA70" s="971">
        <v>22</v>
      </c>
      <c r="AB70" s="971"/>
      <c r="AC70" s="971"/>
      <c r="AD70" s="971"/>
      <c r="AE70" s="971"/>
      <c r="AF70" s="971">
        <v>22</v>
      </c>
      <c r="AG70" s="971"/>
      <c r="AH70" s="971"/>
      <c r="AI70" s="971"/>
      <c r="AJ70" s="971"/>
      <c r="AK70" s="971" t="s">
        <v>492</v>
      </c>
      <c r="AL70" s="971"/>
      <c r="AM70" s="971"/>
      <c r="AN70" s="971"/>
      <c r="AO70" s="971"/>
      <c r="AP70" s="971" t="s">
        <v>492</v>
      </c>
      <c r="AQ70" s="971"/>
      <c r="AR70" s="971"/>
      <c r="AS70" s="971"/>
      <c r="AT70" s="971"/>
      <c r="AU70" s="971" t="s">
        <v>492</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557</v>
      </c>
      <c r="C71" s="975"/>
      <c r="D71" s="975"/>
      <c r="E71" s="975"/>
      <c r="F71" s="975"/>
      <c r="G71" s="975"/>
      <c r="H71" s="975"/>
      <c r="I71" s="975"/>
      <c r="J71" s="975"/>
      <c r="K71" s="975"/>
      <c r="L71" s="975"/>
      <c r="M71" s="975"/>
      <c r="N71" s="975"/>
      <c r="O71" s="975"/>
      <c r="P71" s="976"/>
      <c r="Q71" s="977">
        <v>322367</v>
      </c>
      <c r="R71" s="971"/>
      <c r="S71" s="971"/>
      <c r="T71" s="971"/>
      <c r="U71" s="971"/>
      <c r="V71" s="971">
        <v>314740</v>
      </c>
      <c r="W71" s="971"/>
      <c r="X71" s="971"/>
      <c r="Y71" s="971"/>
      <c r="Z71" s="971"/>
      <c r="AA71" s="971">
        <v>7627</v>
      </c>
      <c r="AB71" s="971"/>
      <c r="AC71" s="971"/>
      <c r="AD71" s="971"/>
      <c r="AE71" s="971"/>
      <c r="AF71" s="971">
        <v>5417</v>
      </c>
      <c r="AG71" s="971"/>
      <c r="AH71" s="971"/>
      <c r="AI71" s="971"/>
      <c r="AJ71" s="971"/>
      <c r="AK71" s="971" t="s">
        <v>492</v>
      </c>
      <c r="AL71" s="971"/>
      <c r="AM71" s="971"/>
      <c r="AN71" s="971"/>
      <c r="AO71" s="971"/>
      <c r="AP71" s="971" t="s">
        <v>492</v>
      </c>
      <c r="AQ71" s="971"/>
      <c r="AR71" s="971"/>
      <c r="AS71" s="971"/>
      <c r="AT71" s="971"/>
      <c r="AU71" s="971" t="s">
        <v>492</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c r="C72" s="975"/>
      <c r="D72" s="975"/>
      <c r="E72" s="975"/>
      <c r="F72" s="975"/>
      <c r="G72" s="975"/>
      <c r="H72" s="975"/>
      <c r="I72" s="975"/>
      <c r="J72" s="975"/>
      <c r="K72" s="975"/>
      <c r="L72" s="975"/>
      <c r="M72" s="975"/>
      <c r="N72" s="975"/>
      <c r="O72" s="975"/>
      <c r="P72" s="976"/>
      <c r="Q72" s="977"/>
      <c r="R72" s="971"/>
      <c r="S72" s="971"/>
      <c r="T72" s="971"/>
      <c r="U72" s="971"/>
      <c r="V72" s="971"/>
      <c r="W72" s="971"/>
      <c r="X72" s="971"/>
      <c r="Y72" s="971"/>
      <c r="Z72" s="971"/>
      <c r="AA72" s="971"/>
      <c r="AB72" s="971"/>
      <c r="AC72" s="971"/>
      <c r="AD72" s="971"/>
      <c r="AE72" s="971"/>
      <c r="AF72" s="971"/>
      <c r="AG72" s="971"/>
      <c r="AH72" s="971"/>
      <c r="AI72" s="971"/>
      <c r="AJ72" s="971"/>
      <c r="AK72" s="971"/>
      <c r="AL72" s="971"/>
      <c r="AM72" s="971"/>
      <c r="AN72" s="971"/>
      <c r="AO72" s="971"/>
      <c r="AP72" s="971"/>
      <c r="AQ72" s="971"/>
      <c r="AR72" s="971"/>
      <c r="AS72" s="971"/>
      <c r="AT72" s="971"/>
      <c r="AU72" s="971"/>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c r="C73" s="975"/>
      <c r="D73" s="975"/>
      <c r="E73" s="975"/>
      <c r="F73" s="975"/>
      <c r="G73" s="975"/>
      <c r="H73" s="975"/>
      <c r="I73" s="975"/>
      <c r="J73" s="975"/>
      <c r="K73" s="975"/>
      <c r="L73" s="975"/>
      <c r="M73" s="975"/>
      <c r="N73" s="975"/>
      <c r="O73" s="975"/>
      <c r="P73" s="976"/>
      <c r="Q73" s="977"/>
      <c r="R73" s="971"/>
      <c r="S73" s="971"/>
      <c r="T73" s="971"/>
      <c r="U73" s="971"/>
      <c r="V73" s="971"/>
      <c r="W73" s="971"/>
      <c r="X73" s="971"/>
      <c r="Y73" s="971"/>
      <c r="Z73" s="971"/>
      <c r="AA73" s="971"/>
      <c r="AB73" s="971"/>
      <c r="AC73" s="971"/>
      <c r="AD73" s="971"/>
      <c r="AE73" s="971"/>
      <c r="AF73" s="971"/>
      <c r="AG73" s="971"/>
      <c r="AH73" s="971"/>
      <c r="AI73" s="971"/>
      <c r="AJ73" s="971"/>
      <c r="AK73" s="971"/>
      <c r="AL73" s="971"/>
      <c r="AM73" s="971"/>
      <c r="AN73" s="971"/>
      <c r="AO73" s="971"/>
      <c r="AP73" s="971"/>
      <c r="AQ73" s="971"/>
      <c r="AR73" s="971"/>
      <c r="AS73" s="971"/>
      <c r="AT73" s="971"/>
      <c r="AU73" s="971"/>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379</v>
      </c>
      <c r="B88" s="937" t="s">
        <v>404</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937" t="s">
        <v>405</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406</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407</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410</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411</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412</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413</v>
      </c>
      <c r="AB109" s="896"/>
      <c r="AC109" s="896"/>
      <c r="AD109" s="896"/>
      <c r="AE109" s="897"/>
      <c r="AF109" s="898" t="s">
        <v>414</v>
      </c>
      <c r="AG109" s="896"/>
      <c r="AH109" s="896"/>
      <c r="AI109" s="896"/>
      <c r="AJ109" s="897"/>
      <c r="AK109" s="898" t="s">
        <v>295</v>
      </c>
      <c r="AL109" s="896"/>
      <c r="AM109" s="896"/>
      <c r="AN109" s="896"/>
      <c r="AO109" s="897"/>
      <c r="AP109" s="898" t="s">
        <v>415</v>
      </c>
      <c r="AQ109" s="896"/>
      <c r="AR109" s="896"/>
      <c r="AS109" s="896"/>
      <c r="AT109" s="929"/>
      <c r="AU109" s="895" t="s">
        <v>412</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413</v>
      </c>
      <c r="BR109" s="896"/>
      <c r="BS109" s="896"/>
      <c r="BT109" s="896"/>
      <c r="BU109" s="897"/>
      <c r="BV109" s="898" t="s">
        <v>414</v>
      </c>
      <c r="BW109" s="896"/>
      <c r="BX109" s="896"/>
      <c r="BY109" s="896"/>
      <c r="BZ109" s="897"/>
      <c r="CA109" s="898" t="s">
        <v>295</v>
      </c>
      <c r="CB109" s="896"/>
      <c r="CC109" s="896"/>
      <c r="CD109" s="896"/>
      <c r="CE109" s="897"/>
      <c r="CF109" s="936" t="s">
        <v>415</v>
      </c>
      <c r="CG109" s="936"/>
      <c r="CH109" s="936"/>
      <c r="CI109" s="936"/>
      <c r="CJ109" s="936"/>
      <c r="CK109" s="898" t="s">
        <v>416</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413</v>
      </c>
      <c r="DH109" s="896"/>
      <c r="DI109" s="896"/>
      <c r="DJ109" s="896"/>
      <c r="DK109" s="897"/>
      <c r="DL109" s="898" t="s">
        <v>414</v>
      </c>
      <c r="DM109" s="896"/>
      <c r="DN109" s="896"/>
      <c r="DO109" s="896"/>
      <c r="DP109" s="897"/>
      <c r="DQ109" s="898" t="s">
        <v>295</v>
      </c>
      <c r="DR109" s="896"/>
      <c r="DS109" s="896"/>
      <c r="DT109" s="896"/>
      <c r="DU109" s="897"/>
      <c r="DV109" s="898" t="s">
        <v>415</v>
      </c>
      <c r="DW109" s="896"/>
      <c r="DX109" s="896"/>
      <c r="DY109" s="896"/>
      <c r="DZ109" s="929"/>
    </row>
    <row r="110" spans="1:131" s="218" customFormat="1" ht="26.25" customHeight="1" x14ac:dyDescent="0.15">
      <c r="A110" s="807" t="s">
        <v>417</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2241734</v>
      </c>
      <c r="AB110" s="889"/>
      <c r="AC110" s="889"/>
      <c r="AD110" s="889"/>
      <c r="AE110" s="890"/>
      <c r="AF110" s="891">
        <v>2430003</v>
      </c>
      <c r="AG110" s="889"/>
      <c r="AH110" s="889"/>
      <c r="AI110" s="889"/>
      <c r="AJ110" s="890"/>
      <c r="AK110" s="891">
        <v>2854816</v>
      </c>
      <c r="AL110" s="889"/>
      <c r="AM110" s="889"/>
      <c r="AN110" s="889"/>
      <c r="AO110" s="890"/>
      <c r="AP110" s="892">
        <v>34.4</v>
      </c>
      <c r="AQ110" s="893"/>
      <c r="AR110" s="893"/>
      <c r="AS110" s="893"/>
      <c r="AT110" s="894"/>
      <c r="AU110" s="930" t="s">
        <v>69</v>
      </c>
      <c r="AV110" s="931"/>
      <c r="AW110" s="931"/>
      <c r="AX110" s="931"/>
      <c r="AY110" s="931"/>
      <c r="AZ110" s="860" t="s">
        <v>418</v>
      </c>
      <c r="BA110" s="808"/>
      <c r="BB110" s="808"/>
      <c r="BC110" s="808"/>
      <c r="BD110" s="808"/>
      <c r="BE110" s="808"/>
      <c r="BF110" s="808"/>
      <c r="BG110" s="808"/>
      <c r="BH110" s="808"/>
      <c r="BI110" s="808"/>
      <c r="BJ110" s="808"/>
      <c r="BK110" s="808"/>
      <c r="BL110" s="808"/>
      <c r="BM110" s="808"/>
      <c r="BN110" s="808"/>
      <c r="BO110" s="808"/>
      <c r="BP110" s="809"/>
      <c r="BQ110" s="861">
        <v>24164412</v>
      </c>
      <c r="BR110" s="842"/>
      <c r="BS110" s="842"/>
      <c r="BT110" s="842"/>
      <c r="BU110" s="842"/>
      <c r="BV110" s="842">
        <v>25356909</v>
      </c>
      <c r="BW110" s="842"/>
      <c r="BX110" s="842"/>
      <c r="BY110" s="842"/>
      <c r="BZ110" s="842"/>
      <c r="CA110" s="842">
        <v>25494905</v>
      </c>
      <c r="CB110" s="842"/>
      <c r="CC110" s="842"/>
      <c r="CD110" s="842"/>
      <c r="CE110" s="842"/>
      <c r="CF110" s="866">
        <v>306.89999999999998</v>
      </c>
      <c r="CG110" s="867"/>
      <c r="CH110" s="867"/>
      <c r="CI110" s="867"/>
      <c r="CJ110" s="867"/>
      <c r="CK110" s="926" t="s">
        <v>419</v>
      </c>
      <c r="CL110" s="819"/>
      <c r="CM110" s="860" t="s">
        <v>420</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421</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422</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423</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424</v>
      </c>
      <c r="B112" s="913"/>
      <c r="C112" s="752" t="s">
        <v>425</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426</v>
      </c>
      <c r="BA112" s="752"/>
      <c r="BB112" s="752"/>
      <c r="BC112" s="752"/>
      <c r="BD112" s="752"/>
      <c r="BE112" s="752"/>
      <c r="BF112" s="752"/>
      <c r="BG112" s="752"/>
      <c r="BH112" s="752"/>
      <c r="BI112" s="752"/>
      <c r="BJ112" s="752"/>
      <c r="BK112" s="752"/>
      <c r="BL112" s="752"/>
      <c r="BM112" s="752"/>
      <c r="BN112" s="752"/>
      <c r="BO112" s="752"/>
      <c r="BP112" s="753"/>
      <c r="BQ112" s="816">
        <v>1314721</v>
      </c>
      <c r="BR112" s="817"/>
      <c r="BS112" s="817"/>
      <c r="BT112" s="817"/>
      <c r="BU112" s="817"/>
      <c r="BV112" s="817">
        <v>1126000</v>
      </c>
      <c r="BW112" s="817"/>
      <c r="BX112" s="817"/>
      <c r="BY112" s="817"/>
      <c r="BZ112" s="817"/>
      <c r="CA112" s="817">
        <v>1156451</v>
      </c>
      <c r="CB112" s="817"/>
      <c r="CC112" s="817"/>
      <c r="CD112" s="817"/>
      <c r="CE112" s="817"/>
      <c r="CF112" s="875">
        <v>13.9</v>
      </c>
      <c r="CG112" s="876"/>
      <c r="CH112" s="876"/>
      <c r="CI112" s="876"/>
      <c r="CJ112" s="876"/>
      <c r="CK112" s="927"/>
      <c r="CL112" s="821"/>
      <c r="CM112" s="815" t="s">
        <v>427</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428</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120508</v>
      </c>
      <c r="AB113" s="919"/>
      <c r="AC113" s="919"/>
      <c r="AD113" s="919"/>
      <c r="AE113" s="920"/>
      <c r="AF113" s="921">
        <v>143621</v>
      </c>
      <c r="AG113" s="919"/>
      <c r="AH113" s="919"/>
      <c r="AI113" s="919"/>
      <c r="AJ113" s="920"/>
      <c r="AK113" s="921">
        <v>128934</v>
      </c>
      <c r="AL113" s="919"/>
      <c r="AM113" s="919"/>
      <c r="AN113" s="919"/>
      <c r="AO113" s="920"/>
      <c r="AP113" s="922">
        <v>1.6</v>
      </c>
      <c r="AQ113" s="923"/>
      <c r="AR113" s="923"/>
      <c r="AS113" s="923"/>
      <c r="AT113" s="924"/>
      <c r="AU113" s="932"/>
      <c r="AV113" s="933"/>
      <c r="AW113" s="933"/>
      <c r="AX113" s="933"/>
      <c r="AY113" s="933"/>
      <c r="AZ113" s="815" t="s">
        <v>429</v>
      </c>
      <c r="BA113" s="752"/>
      <c r="BB113" s="752"/>
      <c r="BC113" s="752"/>
      <c r="BD113" s="752"/>
      <c r="BE113" s="752"/>
      <c r="BF113" s="752"/>
      <c r="BG113" s="752"/>
      <c r="BH113" s="752"/>
      <c r="BI113" s="752"/>
      <c r="BJ113" s="752"/>
      <c r="BK113" s="752"/>
      <c r="BL113" s="752"/>
      <c r="BM113" s="752"/>
      <c r="BN113" s="752"/>
      <c r="BO113" s="752"/>
      <c r="BP113" s="753"/>
      <c r="BQ113" s="816">
        <v>691153</v>
      </c>
      <c r="BR113" s="817"/>
      <c r="BS113" s="817"/>
      <c r="BT113" s="817"/>
      <c r="BU113" s="817"/>
      <c r="BV113" s="817">
        <v>941122</v>
      </c>
      <c r="BW113" s="817"/>
      <c r="BX113" s="817"/>
      <c r="BY113" s="817"/>
      <c r="BZ113" s="817"/>
      <c r="CA113" s="817">
        <v>952740</v>
      </c>
      <c r="CB113" s="817"/>
      <c r="CC113" s="817"/>
      <c r="CD113" s="817"/>
      <c r="CE113" s="817"/>
      <c r="CF113" s="875">
        <v>11.5</v>
      </c>
      <c r="CG113" s="876"/>
      <c r="CH113" s="876"/>
      <c r="CI113" s="876"/>
      <c r="CJ113" s="876"/>
      <c r="CK113" s="927"/>
      <c r="CL113" s="821"/>
      <c r="CM113" s="815" t="s">
        <v>430</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431</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111452</v>
      </c>
      <c r="AB114" s="780"/>
      <c r="AC114" s="780"/>
      <c r="AD114" s="780"/>
      <c r="AE114" s="781"/>
      <c r="AF114" s="782">
        <v>113724</v>
      </c>
      <c r="AG114" s="780"/>
      <c r="AH114" s="780"/>
      <c r="AI114" s="780"/>
      <c r="AJ114" s="781"/>
      <c r="AK114" s="782">
        <v>123834</v>
      </c>
      <c r="AL114" s="780"/>
      <c r="AM114" s="780"/>
      <c r="AN114" s="780"/>
      <c r="AO114" s="781"/>
      <c r="AP114" s="824">
        <v>1.5</v>
      </c>
      <c r="AQ114" s="825"/>
      <c r="AR114" s="825"/>
      <c r="AS114" s="825"/>
      <c r="AT114" s="826"/>
      <c r="AU114" s="932"/>
      <c r="AV114" s="933"/>
      <c r="AW114" s="933"/>
      <c r="AX114" s="933"/>
      <c r="AY114" s="933"/>
      <c r="AZ114" s="815" t="s">
        <v>432</v>
      </c>
      <c r="BA114" s="752"/>
      <c r="BB114" s="752"/>
      <c r="BC114" s="752"/>
      <c r="BD114" s="752"/>
      <c r="BE114" s="752"/>
      <c r="BF114" s="752"/>
      <c r="BG114" s="752"/>
      <c r="BH114" s="752"/>
      <c r="BI114" s="752"/>
      <c r="BJ114" s="752"/>
      <c r="BK114" s="752"/>
      <c r="BL114" s="752"/>
      <c r="BM114" s="752"/>
      <c r="BN114" s="752"/>
      <c r="BO114" s="752"/>
      <c r="BP114" s="753"/>
      <c r="BQ114" s="816">
        <v>2372624</v>
      </c>
      <c r="BR114" s="817"/>
      <c r="BS114" s="817"/>
      <c r="BT114" s="817"/>
      <c r="BU114" s="817"/>
      <c r="BV114" s="817">
        <v>2352159</v>
      </c>
      <c r="BW114" s="817"/>
      <c r="BX114" s="817"/>
      <c r="BY114" s="817"/>
      <c r="BZ114" s="817"/>
      <c r="CA114" s="817">
        <v>2197826</v>
      </c>
      <c r="CB114" s="817"/>
      <c r="CC114" s="817"/>
      <c r="CD114" s="817"/>
      <c r="CE114" s="817"/>
      <c r="CF114" s="875">
        <v>26.5</v>
      </c>
      <c r="CG114" s="876"/>
      <c r="CH114" s="876"/>
      <c r="CI114" s="876"/>
      <c r="CJ114" s="876"/>
      <c r="CK114" s="927"/>
      <c r="CL114" s="821"/>
      <c r="CM114" s="815" t="s">
        <v>433</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434</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435</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436</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437</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438</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439</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440</v>
      </c>
      <c r="Z117" s="897"/>
      <c r="AA117" s="902">
        <v>2473694</v>
      </c>
      <c r="AB117" s="903"/>
      <c r="AC117" s="903"/>
      <c r="AD117" s="903"/>
      <c r="AE117" s="904"/>
      <c r="AF117" s="905">
        <v>2687348</v>
      </c>
      <c r="AG117" s="903"/>
      <c r="AH117" s="903"/>
      <c r="AI117" s="903"/>
      <c r="AJ117" s="904"/>
      <c r="AK117" s="905">
        <v>3107584</v>
      </c>
      <c r="AL117" s="903"/>
      <c r="AM117" s="903"/>
      <c r="AN117" s="903"/>
      <c r="AO117" s="904"/>
      <c r="AP117" s="906"/>
      <c r="AQ117" s="907"/>
      <c r="AR117" s="907"/>
      <c r="AS117" s="907"/>
      <c r="AT117" s="908"/>
      <c r="AU117" s="932"/>
      <c r="AV117" s="933"/>
      <c r="AW117" s="933"/>
      <c r="AX117" s="933"/>
      <c r="AY117" s="933"/>
      <c r="AZ117" s="863" t="s">
        <v>441</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442</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416</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413</v>
      </c>
      <c r="AB118" s="896"/>
      <c r="AC118" s="896"/>
      <c r="AD118" s="896"/>
      <c r="AE118" s="897"/>
      <c r="AF118" s="898" t="s">
        <v>414</v>
      </c>
      <c r="AG118" s="896"/>
      <c r="AH118" s="896"/>
      <c r="AI118" s="896"/>
      <c r="AJ118" s="897"/>
      <c r="AK118" s="898" t="s">
        <v>295</v>
      </c>
      <c r="AL118" s="896"/>
      <c r="AM118" s="896"/>
      <c r="AN118" s="896"/>
      <c r="AO118" s="897"/>
      <c r="AP118" s="899" t="s">
        <v>415</v>
      </c>
      <c r="AQ118" s="900"/>
      <c r="AR118" s="900"/>
      <c r="AS118" s="900"/>
      <c r="AT118" s="901"/>
      <c r="AU118" s="932"/>
      <c r="AV118" s="933"/>
      <c r="AW118" s="933"/>
      <c r="AX118" s="933"/>
      <c r="AY118" s="933"/>
      <c r="AZ118" s="838" t="s">
        <v>443</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444</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419</v>
      </c>
      <c r="B119" s="819"/>
      <c r="C119" s="860" t="s">
        <v>420</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445</v>
      </c>
      <c r="BP119" s="878"/>
      <c r="BQ119" s="879">
        <v>28542910</v>
      </c>
      <c r="BR119" s="845"/>
      <c r="BS119" s="845"/>
      <c r="BT119" s="845"/>
      <c r="BU119" s="845"/>
      <c r="BV119" s="845">
        <v>29776190</v>
      </c>
      <c r="BW119" s="845"/>
      <c r="BX119" s="845"/>
      <c r="BY119" s="845"/>
      <c r="BZ119" s="845"/>
      <c r="CA119" s="845">
        <v>29801922</v>
      </c>
      <c r="CB119" s="845"/>
      <c r="CC119" s="845"/>
      <c r="CD119" s="845"/>
      <c r="CE119" s="845"/>
      <c r="CF119" s="748"/>
      <c r="CG119" s="749"/>
      <c r="CH119" s="749"/>
      <c r="CI119" s="749"/>
      <c r="CJ119" s="834"/>
      <c r="CK119" s="928"/>
      <c r="CL119" s="823"/>
      <c r="CM119" s="838" t="s">
        <v>446</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423</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447</v>
      </c>
      <c r="AV120" s="881"/>
      <c r="AW120" s="881"/>
      <c r="AX120" s="881"/>
      <c r="AY120" s="882"/>
      <c r="AZ120" s="860" t="s">
        <v>448</v>
      </c>
      <c r="BA120" s="808"/>
      <c r="BB120" s="808"/>
      <c r="BC120" s="808"/>
      <c r="BD120" s="808"/>
      <c r="BE120" s="808"/>
      <c r="BF120" s="808"/>
      <c r="BG120" s="808"/>
      <c r="BH120" s="808"/>
      <c r="BI120" s="808"/>
      <c r="BJ120" s="808"/>
      <c r="BK120" s="808"/>
      <c r="BL120" s="808"/>
      <c r="BM120" s="808"/>
      <c r="BN120" s="808"/>
      <c r="BO120" s="808"/>
      <c r="BP120" s="809"/>
      <c r="BQ120" s="861">
        <v>5720019</v>
      </c>
      <c r="BR120" s="842"/>
      <c r="BS120" s="842"/>
      <c r="BT120" s="842"/>
      <c r="BU120" s="842"/>
      <c r="BV120" s="842">
        <v>6383758</v>
      </c>
      <c r="BW120" s="842"/>
      <c r="BX120" s="842"/>
      <c r="BY120" s="842"/>
      <c r="BZ120" s="842"/>
      <c r="CA120" s="842">
        <v>7207177</v>
      </c>
      <c r="CB120" s="842"/>
      <c r="CC120" s="842"/>
      <c r="CD120" s="842"/>
      <c r="CE120" s="842"/>
      <c r="CF120" s="866">
        <v>86.8</v>
      </c>
      <c r="CG120" s="867"/>
      <c r="CH120" s="867"/>
      <c r="CI120" s="867"/>
      <c r="CJ120" s="867"/>
      <c r="CK120" s="868" t="s">
        <v>449</v>
      </c>
      <c r="CL120" s="852"/>
      <c r="CM120" s="852"/>
      <c r="CN120" s="852"/>
      <c r="CO120" s="853"/>
      <c r="CP120" s="872" t="s">
        <v>396</v>
      </c>
      <c r="CQ120" s="873"/>
      <c r="CR120" s="873"/>
      <c r="CS120" s="873"/>
      <c r="CT120" s="873"/>
      <c r="CU120" s="873"/>
      <c r="CV120" s="873"/>
      <c r="CW120" s="873"/>
      <c r="CX120" s="873"/>
      <c r="CY120" s="873"/>
      <c r="CZ120" s="873"/>
      <c r="DA120" s="873"/>
      <c r="DB120" s="873"/>
      <c r="DC120" s="873"/>
      <c r="DD120" s="873"/>
      <c r="DE120" s="873"/>
      <c r="DF120" s="874"/>
      <c r="DG120" s="861">
        <v>867842</v>
      </c>
      <c r="DH120" s="842"/>
      <c r="DI120" s="842"/>
      <c r="DJ120" s="842"/>
      <c r="DK120" s="842"/>
      <c r="DL120" s="842">
        <v>802799</v>
      </c>
      <c r="DM120" s="842"/>
      <c r="DN120" s="842"/>
      <c r="DO120" s="842"/>
      <c r="DP120" s="842"/>
      <c r="DQ120" s="842">
        <v>845388</v>
      </c>
      <c r="DR120" s="842"/>
      <c r="DS120" s="842"/>
      <c r="DT120" s="842"/>
      <c r="DU120" s="842"/>
      <c r="DV120" s="843">
        <v>10.199999999999999</v>
      </c>
      <c r="DW120" s="843"/>
      <c r="DX120" s="843"/>
      <c r="DY120" s="843"/>
      <c r="DZ120" s="844"/>
    </row>
    <row r="121" spans="1:130" s="218" customFormat="1" ht="26.25" customHeight="1" x14ac:dyDescent="0.15">
      <c r="A121" s="820"/>
      <c r="B121" s="821"/>
      <c r="C121" s="863" t="s">
        <v>450</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451</v>
      </c>
      <c r="BA121" s="752"/>
      <c r="BB121" s="752"/>
      <c r="BC121" s="752"/>
      <c r="BD121" s="752"/>
      <c r="BE121" s="752"/>
      <c r="BF121" s="752"/>
      <c r="BG121" s="752"/>
      <c r="BH121" s="752"/>
      <c r="BI121" s="752"/>
      <c r="BJ121" s="752"/>
      <c r="BK121" s="752"/>
      <c r="BL121" s="752"/>
      <c r="BM121" s="752"/>
      <c r="BN121" s="752"/>
      <c r="BO121" s="752"/>
      <c r="BP121" s="753"/>
      <c r="BQ121" s="816">
        <v>1698357</v>
      </c>
      <c r="BR121" s="817"/>
      <c r="BS121" s="817"/>
      <c r="BT121" s="817"/>
      <c r="BU121" s="817"/>
      <c r="BV121" s="817">
        <v>2421853</v>
      </c>
      <c r="BW121" s="817"/>
      <c r="BX121" s="817"/>
      <c r="BY121" s="817"/>
      <c r="BZ121" s="817"/>
      <c r="CA121" s="817">
        <v>2668932</v>
      </c>
      <c r="CB121" s="817"/>
      <c r="CC121" s="817"/>
      <c r="CD121" s="817"/>
      <c r="CE121" s="817"/>
      <c r="CF121" s="875">
        <v>32.1</v>
      </c>
      <c r="CG121" s="876"/>
      <c r="CH121" s="876"/>
      <c r="CI121" s="876"/>
      <c r="CJ121" s="876"/>
      <c r="CK121" s="869"/>
      <c r="CL121" s="855"/>
      <c r="CM121" s="855"/>
      <c r="CN121" s="855"/>
      <c r="CO121" s="856"/>
      <c r="CP121" s="835" t="s">
        <v>397</v>
      </c>
      <c r="CQ121" s="836"/>
      <c r="CR121" s="836"/>
      <c r="CS121" s="836"/>
      <c r="CT121" s="836"/>
      <c r="CU121" s="836"/>
      <c r="CV121" s="836"/>
      <c r="CW121" s="836"/>
      <c r="CX121" s="836"/>
      <c r="CY121" s="836"/>
      <c r="CZ121" s="836"/>
      <c r="DA121" s="836"/>
      <c r="DB121" s="836"/>
      <c r="DC121" s="836"/>
      <c r="DD121" s="836"/>
      <c r="DE121" s="836"/>
      <c r="DF121" s="837"/>
      <c r="DG121" s="816">
        <v>392455</v>
      </c>
      <c r="DH121" s="817"/>
      <c r="DI121" s="817"/>
      <c r="DJ121" s="817"/>
      <c r="DK121" s="817"/>
      <c r="DL121" s="817">
        <v>278918</v>
      </c>
      <c r="DM121" s="817"/>
      <c r="DN121" s="817"/>
      <c r="DO121" s="817"/>
      <c r="DP121" s="817"/>
      <c r="DQ121" s="817">
        <v>279400</v>
      </c>
      <c r="DR121" s="817"/>
      <c r="DS121" s="817"/>
      <c r="DT121" s="817"/>
      <c r="DU121" s="817"/>
      <c r="DV121" s="794">
        <v>3.4</v>
      </c>
      <c r="DW121" s="794"/>
      <c r="DX121" s="794"/>
      <c r="DY121" s="794"/>
      <c r="DZ121" s="795"/>
    </row>
    <row r="122" spans="1:130" s="218" customFormat="1" ht="26.25" customHeight="1" x14ac:dyDescent="0.15">
      <c r="A122" s="820"/>
      <c r="B122" s="821"/>
      <c r="C122" s="815" t="s">
        <v>433</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452</v>
      </c>
      <c r="BA122" s="839"/>
      <c r="BB122" s="839"/>
      <c r="BC122" s="839"/>
      <c r="BD122" s="839"/>
      <c r="BE122" s="839"/>
      <c r="BF122" s="839"/>
      <c r="BG122" s="839"/>
      <c r="BH122" s="839"/>
      <c r="BI122" s="839"/>
      <c r="BJ122" s="839"/>
      <c r="BK122" s="839"/>
      <c r="BL122" s="839"/>
      <c r="BM122" s="839"/>
      <c r="BN122" s="839"/>
      <c r="BO122" s="839"/>
      <c r="BP122" s="840"/>
      <c r="BQ122" s="879">
        <v>19852361</v>
      </c>
      <c r="BR122" s="845"/>
      <c r="BS122" s="845"/>
      <c r="BT122" s="845"/>
      <c r="BU122" s="845"/>
      <c r="BV122" s="845">
        <v>20243725</v>
      </c>
      <c r="BW122" s="845"/>
      <c r="BX122" s="845"/>
      <c r="BY122" s="845"/>
      <c r="BZ122" s="845"/>
      <c r="CA122" s="845">
        <v>20300205</v>
      </c>
      <c r="CB122" s="845"/>
      <c r="CC122" s="845"/>
      <c r="CD122" s="845"/>
      <c r="CE122" s="845"/>
      <c r="CF122" s="846">
        <v>244.4</v>
      </c>
      <c r="CG122" s="847"/>
      <c r="CH122" s="847"/>
      <c r="CI122" s="847"/>
      <c r="CJ122" s="847"/>
      <c r="CK122" s="869"/>
      <c r="CL122" s="855"/>
      <c r="CM122" s="855"/>
      <c r="CN122" s="855"/>
      <c r="CO122" s="856"/>
      <c r="CP122" s="835" t="s">
        <v>394</v>
      </c>
      <c r="CQ122" s="836"/>
      <c r="CR122" s="836"/>
      <c r="CS122" s="836"/>
      <c r="CT122" s="836"/>
      <c r="CU122" s="836"/>
      <c r="CV122" s="836"/>
      <c r="CW122" s="836"/>
      <c r="CX122" s="836"/>
      <c r="CY122" s="836"/>
      <c r="CZ122" s="836"/>
      <c r="DA122" s="836"/>
      <c r="DB122" s="836"/>
      <c r="DC122" s="836"/>
      <c r="DD122" s="836"/>
      <c r="DE122" s="836"/>
      <c r="DF122" s="837"/>
      <c r="DG122" s="816">
        <v>54424</v>
      </c>
      <c r="DH122" s="817"/>
      <c r="DI122" s="817"/>
      <c r="DJ122" s="817"/>
      <c r="DK122" s="817"/>
      <c r="DL122" s="817">
        <v>44283</v>
      </c>
      <c r="DM122" s="817"/>
      <c r="DN122" s="817"/>
      <c r="DO122" s="817"/>
      <c r="DP122" s="817"/>
      <c r="DQ122" s="817">
        <v>31663</v>
      </c>
      <c r="DR122" s="817"/>
      <c r="DS122" s="817"/>
      <c r="DT122" s="817"/>
      <c r="DU122" s="817"/>
      <c r="DV122" s="794">
        <v>0.4</v>
      </c>
      <c r="DW122" s="794"/>
      <c r="DX122" s="794"/>
      <c r="DY122" s="794"/>
      <c r="DZ122" s="795"/>
    </row>
    <row r="123" spans="1:130" s="218" customFormat="1" ht="26.25" customHeight="1" x14ac:dyDescent="0.15">
      <c r="A123" s="820"/>
      <c r="B123" s="821"/>
      <c r="C123" s="815" t="s">
        <v>439</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453</v>
      </c>
      <c r="BP123" s="878"/>
      <c r="BQ123" s="832">
        <v>27270737</v>
      </c>
      <c r="BR123" s="833"/>
      <c r="BS123" s="833"/>
      <c r="BT123" s="833"/>
      <c r="BU123" s="833"/>
      <c r="BV123" s="833">
        <v>29049336</v>
      </c>
      <c r="BW123" s="833"/>
      <c r="BX123" s="833"/>
      <c r="BY123" s="833"/>
      <c r="BZ123" s="833"/>
      <c r="CA123" s="833">
        <v>30176314</v>
      </c>
      <c r="CB123" s="833"/>
      <c r="CC123" s="833"/>
      <c r="CD123" s="833"/>
      <c r="CE123" s="833"/>
      <c r="CF123" s="748"/>
      <c r="CG123" s="749"/>
      <c r="CH123" s="749"/>
      <c r="CI123" s="749"/>
      <c r="CJ123" s="834"/>
      <c r="CK123" s="869"/>
      <c r="CL123" s="855"/>
      <c r="CM123" s="855"/>
      <c r="CN123" s="855"/>
      <c r="CO123" s="856"/>
      <c r="CP123" s="835" t="s">
        <v>454</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442</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15.9</v>
      </c>
      <c r="BR124" s="831"/>
      <c r="BS124" s="831"/>
      <c r="BT124" s="831"/>
      <c r="BU124" s="831"/>
      <c r="BV124" s="831">
        <v>9</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444</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446</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610867</v>
      </c>
      <c r="AB128" s="801"/>
      <c r="AC128" s="801"/>
      <c r="AD128" s="801"/>
      <c r="AE128" s="802"/>
      <c r="AF128" s="803">
        <v>876766</v>
      </c>
      <c r="AG128" s="801"/>
      <c r="AH128" s="801"/>
      <c r="AI128" s="801"/>
      <c r="AJ128" s="802"/>
      <c r="AK128" s="803">
        <v>1284667</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13.41</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9133551</v>
      </c>
      <c r="AB129" s="780"/>
      <c r="AC129" s="780"/>
      <c r="AD129" s="780"/>
      <c r="AE129" s="781"/>
      <c r="AF129" s="782">
        <v>9228470</v>
      </c>
      <c r="AG129" s="780"/>
      <c r="AH129" s="780"/>
      <c r="AI129" s="780"/>
      <c r="AJ129" s="781"/>
      <c r="AK129" s="782">
        <v>9543199</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18.41</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1161667</v>
      </c>
      <c r="AB130" s="780"/>
      <c r="AC130" s="780"/>
      <c r="AD130" s="780"/>
      <c r="AE130" s="781"/>
      <c r="AF130" s="782">
        <v>1180558</v>
      </c>
      <c r="AG130" s="780"/>
      <c r="AH130" s="780"/>
      <c r="AI130" s="780"/>
      <c r="AJ130" s="781"/>
      <c r="AK130" s="782">
        <v>1235828</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7.8</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7971884</v>
      </c>
      <c r="AB131" s="764"/>
      <c r="AC131" s="764"/>
      <c r="AD131" s="764"/>
      <c r="AE131" s="765"/>
      <c r="AF131" s="766">
        <v>8047912</v>
      </c>
      <c r="AG131" s="764"/>
      <c r="AH131" s="764"/>
      <c r="AI131" s="764"/>
      <c r="AJ131" s="765"/>
      <c r="AK131" s="766">
        <v>8307371</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8.7954114739999998</v>
      </c>
      <c r="AB132" s="745"/>
      <c r="AC132" s="745"/>
      <c r="AD132" s="745"/>
      <c r="AE132" s="746"/>
      <c r="AF132" s="747">
        <v>7.8284156190000003</v>
      </c>
      <c r="AG132" s="745"/>
      <c r="AH132" s="745"/>
      <c r="AI132" s="745"/>
      <c r="AJ132" s="746"/>
      <c r="AK132" s="747">
        <v>7.0670853630000003</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6.9</v>
      </c>
      <c r="AB133" s="724"/>
      <c r="AC133" s="724"/>
      <c r="AD133" s="724"/>
      <c r="AE133" s="725"/>
      <c r="AF133" s="723">
        <v>7.7</v>
      </c>
      <c r="AG133" s="724"/>
      <c r="AH133" s="724"/>
      <c r="AI133" s="724"/>
      <c r="AJ133" s="725"/>
      <c r="AK133" s="723">
        <v>7.8</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4IwQVEeVzk+lpUy55URsJDOk8aGoN/bXQ4xgOEJErhvJkrSwh1N4NvcS1APjqVJwJsvWSDpXE0cV1suCJsSIzQ==" saltValue="tYRmIGoNOs5vD9lErLv88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nHkonrmL8zrM5CdSZfSMuHYsuBFIky6sxKPkwW872SJ8FdGM7fyJ/5/EdVVea03ixmSU6mAMLTCWEL2t44GIcQ==" saltValue="8us/fyDVrZmAVd+FUOOpwg=="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jqjZYvwrtzR7voI+JVcUXEBaLaqb1QbaXb/DNdY8J5DSUR0jX6SuJZiRZLFDMmOHJTY9wTfBZN+A6U2Hgc1BQg==" saltValue="Bb7EPr4RE30WIm2YCA23x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488</v>
      </c>
      <c r="AL9" s="1131"/>
      <c r="AM9" s="1131"/>
      <c r="AN9" s="1132"/>
      <c r="AO9" s="269">
        <v>2808302</v>
      </c>
      <c r="AP9" s="269">
        <v>94422</v>
      </c>
      <c r="AQ9" s="270">
        <v>99044</v>
      </c>
      <c r="AR9" s="271">
        <v>-4.7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489</v>
      </c>
      <c r="AL10" s="1131"/>
      <c r="AM10" s="1131"/>
      <c r="AN10" s="1132"/>
      <c r="AO10" s="272">
        <v>393410</v>
      </c>
      <c r="AP10" s="272">
        <v>13227</v>
      </c>
      <c r="AQ10" s="273">
        <v>12597</v>
      </c>
      <c r="AR10" s="274">
        <v>5</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490</v>
      </c>
      <c r="AL11" s="1131"/>
      <c r="AM11" s="1131"/>
      <c r="AN11" s="1132"/>
      <c r="AO11" s="272">
        <v>4240</v>
      </c>
      <c r="AP11" s="272">
        <v>143</v>
      </c>
      <c r="AQ11" s="273">
        <v>1194</v>
      </c>
      <c r="AR11" s="274">
        <v>-88</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491</v>
      </c>
      <c r="AL12" s="1131"/>
      <c r="AM12" s="1131"/>
      <c r="AN12" s="1132"/>
      <c r="AO12" s="272" t="s">
        <v>492</v>
      </c>
      <c r="AP12" s="272" t="s">
        <v>492</v>
      </c>
      <c r="AQ12" s="273">
        <v>18</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493</v>
      </c>
      <c r="AL13" s="1131"/>
      <c r="AM13" s="1131"/>
      <c r="AN13" s="1132"/>
      <c r="AO13" s="272">
        <v>136691</v>
      </c>
      <c r="AP13" s="272">
        <v>4596</v>
      </c>
      <c r="AQ13" s="273">
        <v>3890</v>
      </c>
      <c r="AR13" s="274">
        <v>18.100000000000001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494</v>
      </c>
      <c r="AL14" s="1131"/>
      <c r="AM14" s="1131"/>
      <c r="AN14" s="1132"/>
      <c r="AO14" s="272">
        <v>217799</v>
      </c>
      <c r="AP14" s="272">
        <v>7323</v>
      </c>
      <c r="AQ14" s="273">
        <v>1837</v>
      </c>
      <c r="AR14" s="274">
        <v>298.60000000000002</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495</v>
      </c>
      <c r="AL15" s="1134"/>
      <c r="AM15" s="1134"/>
      <c r="AN15" s="1135"/>
      <c r="AO15" s="272">
        <v>-352833</v>
      </c>
      <c r="AP15" s="272">
        <v>-11863</v>
      </c>
      <c r="AQ15" s="273">
        <v>-6318</v>
      </c>
      <c r="AR15" s="274">
        <v>87.8</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3207609</v>
      </c>
      <c r="AP16" s="272">
        <v>107848</v>
      </c>
      <c r="AQ16" s="273">
        <v>112262</v>
      </c>
      <c r="AR16" s="274">
        <v>-3.9</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500</v>
      </c>
      <c r="AL21" s="1137"/>
      <c r="AM21" s="1137"/>
      <c r="AN21" s="1138"/>
      <c r="AO21" s="285">
        <v>9.75</v>
      </c>
      <c r="AP21" s="286">
        <v>9.26</v>
      </c>
      <c r="AQ21" s="287">
        <v>0.49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501</v>
      </c>
      <c r="AL22" s="1137"/>
      <c r="AM22" s="1137"/>
      <c r="AN22" s="1138"/>
      <c r="AO22" s="290">
        <v>94.4</v>
      </c>
      <c r="AP22" s="291">
        <v>97.3</v>
      </c>
      <c r="AQ22" s="292">
        <v>-2.9</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505</v>
      </c>
      <c r="AL32" s="1121"/>
      <c r="AM32" s="1121"/>
      <c r="AN32" s="1122"/>
      <c r="AO32" s="300">
        <v>2854816</v>
      </c>
      <c r="AP32" s="300">
        <v>95986</v>
      </c>
      <c r="AQ32" s="301">
        <v>60713</v>
      </c>
      <c r="AR32" s="302">
        <v>58.1</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506</v>
      </c>
      <c r="AL33" s="1121"/>
      <c r="AM33" s="1121"/>
      <c r="AN33" s="1122"/>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507</v>
      </c>
      <c r="AL34" s="1121"/>
      <c r="AM34" s="1121"/>
      <c r="AN34" s="1122"/>
      <c r="AO34" s="300" t="s">
        <v>492</v>
      </c>
      <c r="AP34" s="300" t="s">
        <v>492</v>
      </c>
      <c r="AQ34" s="301" t="s">
        <v>492</v>
      </c>
      <c r="AR34" s="302" t="s">
        <v>492</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508</v>
      </c>
      <c r="AL35" s="1121"/>
      <c r="AM35" s="1121"/>
      <c r="AN35" s="1122"/>
      <c r="AO35" s="300">
        <v>128934</v>
      </c>
      <c r="AP35" s="300">
        <v>4335</v>
      </c>
      <c r="AQ35" s="301">
        <v>14168</v>
      </c>
      <c r="AR35" s="302">
        <v>-69.400000000000006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509</v>
      </c>
      <c r="AL36" s="1121"/>
      <c r="AM36" s="1121"/>
      <c r="AN36" s="1122"/>
      <c r="AO36" s="300">
        <v>123834</v>
      </c>
      <c r="AP36" s="300">
        <v>4164</v>
      </c>
      <c r="AQ36" s="301">
        <v>2586</v>
      </c>
      <c r="AR36" s="302">
        <v>61</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510</v>
      </c>
      <c r="AL37" s="1121"/>
      <c r="AM37" s="1121"/>
      <c r="AN37" s="1122"/>
      <c r="AO37" s="300" t="s">
        <v>492</v>
      </c>
      <c r="AP37" s="300" t="s">
        <v>492</v>
      </c>
      <c r="AQ37" s="301">
        <v>189</v>
      </c>
      <c r="AR37" s="302" t="s">
        <v>492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511</v>
      </c>
      <c r="AL38" s="1124"/>
      <c r="AM38" s="1124"/>
      <c r="AN38" s="1125"/>
      <c r="AO38" s="303" t="s">
        <v>492</v>
      </c>
      <c r="AP38" s="303" t="s">
        <v>492</v>
      </c>
      <c r="AQ38" s="304">
        <v>8</v>
      </c>
      <c r="AR38" s="292" t="s">
        <v>492</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512</v>
      </c>
      <c r="AL39" s="1124"/>
      <c r="AM39" s="1124"/>
      <c r="AN39" s="1125"/>
      <c r="AO39" s="300">
        <v>-1284667</v>
      </c>
      <c r="AP39" s="300">
        <v>-43194</v>
      </c>
      <c r="AQ39" s="301">
        <v>-5399</v>
      </c>
      <c r="AR39" s="302">
        <v>700</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513</v>
      </c>
      <c r="AL40" s="1121"/>
      <c r="AM40" s="1121"/>
      <c r="AN40" s="1122"/>
      <c r="AO40" s="300">
        <v>-1235828</v>
      </c>
      <c r="AP40" s="300">
        <v>-41552</v>
      </c>
      <c r="AQ40" s="301">
        <v>-49527</v>
      </c>
      <c r="AR40" s="302">
        <v>-16.100000000000001</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587089</v>
      </c>
      <c r="AP41" s="300">
        <v>19739</v>
      </c>
      <c r="AQ41" s="301">
        <v>22738</v>
      </c>
      <c r="AR41" s="302">
        <v>-13.2</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483</v>
      </c>
      <c r="AN49" s="1115" t="s">
        <v>516</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717719</v>
      </c>
      <c r="AN51" s="322">
        <v>22742</v>
      </c>
      <c r="AO51" s="323">
        <v>-79.099999999999994</v>
      </c>
      <c r="AP51" s="324">
        <v>84962</v>
      </c>
      <c r="AQ51" s="325">
        <v>7.2</v>
      </c>
      <c r="AR51" s="326">
        <v>-86.3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357378</v>
      </c>
      <c r="AN52" s="330">
        <v>11324</v>
      </c>
      <c r="AO52" s="331">
        <v>-84.6</v>
      </c>
      <c r="AP52" s="332">
        <v>42793</v>
      </c>
      <c r="AQ52" s="333">
        <v>2.2000000000000002</v>
      </c>
      <c r="AR52" s="334">
        <v>-86.8</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4369417</v>
      </c>
      <c r="AN53" s="322">
        <v>140333</v>
      </c>
      <c r="AO53" s="323">
        <v>517.1</v>
      </c>
      <c r="AP53" s="324">
        <v>71279</v>
      </c>
      <c r="AQ53" s="325">
        <v>-16.100000000000001</v>
      </c>
      <c r="AR53" s="326">
        <v>533.20000000000005</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3561138</v>
      </c>
      <c r="AN54" s="330">
        <v>114374</v>
      </c>
      <c r="AO54" s="331">
        <v>910</v>
      </c>
      <c r="AP54" s="332">
        <v>36731</v>
      </c>
      <c r="AQ54" s="333">
        <v>-14.2</v>
      </c>
      <c r="AR54" s="334">
        <v>924.2</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2001255</v>
      </c>
      <c r="AN55" s="322">
        <v>65115</v>
      </c>
      <c r="AO55" s="323">
        <v>-53.6</v>
      </c>
      <c r="AP55" s="324">
        <v>74994</v>
      </c>
      <c r="AQ55" s="325">
        <v>5.2</v>
      </c>
      <c r="AR55" s="326">
        <v>-58.8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1345572</v>
      </c>
      <c r="AN56" s="330">
        <v>43781</v>
      </c>
      <c r="AO56" s="331">
        <v>-61.7</v>
      </c>
      <c r="AP56" s="332">
        <v>36188</v>
      </c>
      <c r="AQ56" s="333">
        <v>-1.5</v>
      </c>
      <c r="AR56" s="334">
        <v>-60.2</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4960290</v>
      </c>
      <c r="AN57" s="322">
        <v>164292</v>
      </c>
      <c r="AO57" s="323">
        <v>152.30000000000001</v>
      </c>
      <c r="AP57" s="324">
        <v>71849</v>
      </c>
      <c r="AQ57" s="325">
        <v>-4.2</v>
      </c>
      <c r="AR57" s="326">
        <v>156.5</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1236608</v>
      </c>
      <c r="AN58" s="330">
        <v>40958</v>
      </c>
      <c r="AO58" s="331">
        <v>-6.4</v>
      </c>
      <c r="AP58" s="332">
        <v>36144</v>
      </c>
      <c r="AQ58" s="333">
        <v>-0.1</v>
      </c>
      <c r="AR58" s="334">
        <v>-6.3</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4645213</v>
      </c>
      <c r="AN59" s="322">
        <v>156184</v>
      </c>
      <c r="AO59" s="323">
        <v>-4.9000000000000004</v>
      </c>
      <c r="AP59" s="324">
        <v>82962</v>
      </c>
      <c r="AQ59" s="325">
        <v>15.5</v>
      </c>
      <c r="AR59" s="326">
        <v>-20.399999999999999</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982579</v>
      </c>
      <c r="AN60" s="330">
        <v>33037</v>
      </c>
      <c r="AO60" s="331">
        <v>-19.3</v>
      </c>
      <c r="AP60" s="332">
        <v>42835</v>
      </c>
      <c r="AQ60" s="333">
        <v>18.5</v>
      </c>
      <c r="AR60" s="334">
        <v>-37.799999999999997</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3338779</v>
      </c>
      <c r="AN61" s="337">
        <v>109733</v>
      </c>
      <c r="AO61" s="338">
        <v>106.4</v>
      </c>
      <c r="AP61" s="339">
        <v>77209</v>
      </c>
      <c r="AQ61" s="340">
        <v>1.5</v>
      </c>
      <c r="AR61" s="326">
        <v>104.9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1496655</v>
      </c>
      <c r="AN62" s="330">
        <v>48695</v>
      </c>
      <c r="AO62" s="331">
        <v>147.6</v>
      </c>
      <c r="AP62" s="332">
        <v>38938</v>
      </c>
      <c r="AQ62" s="333">
        <v>1</v>
      </c>
      <c r="AR62" s="334">
        <v>146.6</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4ePGWdiQ7ylu1MvBLUCQUCrjTPMKTJIMvKat3MXETmP3Oxo2Oc4jKhJhHyeqDHB1JkEdBro+HN022jUxLoRxeQ==" saltValue="949ux/hl7V8gmkB3YkdWL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1" spans="125:125" ht="13.5" hidden="1" customHeight="1" x14ac:dyDescent="0.15">
      <c r="DU121" s="247"/>
    </row>
  </sheetData>
  <sheetProtection algorithmName="SHA-512" hashValue="sIcYwbY6XLjsuxAhvBwAIUnEW8fDMFKad77Z5cE9J0QR+VmTUqqoXoCJcbHsH4q/IPVbv3YEhZ2tgC+Wq0POKQ==" saltValue="UQg2rOuMuRP8qcb8nPTTt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3sG/OvnhBu/5obipeM6i3gesrG5rq+BP1ZdfzVPL0L7ytTZutMW4rFD0xl+HQzcUXCefc/ElsKEl3Blzm9X/kw==" saltValue="gfc2HCJoZkG03ba6vEjb5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2.21</v>
      </c>
      <c r="G47" s="12">
        <v>6.4</v>
      </c>
      <c r="H47" s="12">
        <v>8.1</v>
      </c>
      <c r="I47" s="12">
        <v>10.35</v>
      </c>
      <c r="J47" s="13">
        <v>10.119999999999999</v>
      </c>
    </row>
    <row r="48" spans="2:10" ht="57.75" customHeight="1" x14ac:dyDescent="0.15">
      <c r="B48" s="14"/>
      <c r="C48" s="1141" t="s">
        <v>4</v>
      </c>
      <c r="D48" s="1141"/>
      <c r="E48" s="1142"/>
      <c r="F48" s="15">
        <v>13.2</v>
      </c>
      <c r="G48" s="16">
        <v>3.34</v>
      </c>
      <c r="H48" s="16">
        <v>10.51</v>
      </c>
      <c r="I48" s="16">
        <v>13.27</v>
      </c>
      <c r="J48" s="17">
        <v>8.14</v>
      </c>
    </row>
    <row r="49" spans="2:10" ht="57.75" customHeight="1" thickBot="1" x14ac:dyDescent="0.2">
      <c r="B49" s="18"/>
      <c r="C49" s="1143" t="s">
        <v>5</v>
      </c>
      <c r="D49" s="1143"/>
      <c r="E49" s="1144"/>
      <c r="F49" s="19">
        <v>10.26</v>
      </c>
      <c r="G49" s="20" t="s">
        <v>535</v>
      </c>
      <c r="H49" s="20">
        <v>8.61</v>
      </c>
      <c r="I49" s="20">
        <v>5.2</v>
      </c>
      <c r="J49" s="21" t="s">
        <v>536</v>
      </c>
    </row>
    <row r="50" spans="2:10" x14ac:dyDescent="0.15"/>
  </sheetData>
  <sheetProtection algorithmName="SHA-512" hashValue="MMBR3NW6TsONkya1RHkYp+Cawmox7vV9ueezO9R87a9LbANV8rGGQtVjfRPn+DH6y31F+Fdd1adUyeNFXDPltw==" saltValue="cgv7YioIzXTdmA3eufBRG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中村 彩乃</cp:lastModifiedBy>
  <cp:lastPrinted>2026-03-12T04:24:24Z</cp:lastPrinted>
  <dcterms:created xsi:type="dcterms:W3CDTF">2026-02-23T09:29:08Z</dcterms:created>
  <dcterms:modified xsi:type="dcterms:W3CDTF">2026-03-24T02:15:16Z</dcterms:modified>
  <cp:category/>
</cp:coreProperties>
</file>